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ingis\2019\"/>
    </mc:Choice>
  </mc:AlternateContent>
  <xr:revisionPtr revIDLastSave="0" documentId="13_ncr:1_{2536E78E-C0E0-4BB5-88C4-463B7E794FEC}" xr6:coauthVersionLast="36" xr6:coauthVersionMax="36" xr10:uidLastSave="{00000000-0000-0000-0000-000000000000}"/>
  <bookViews>
    <workbookView xWindow="0" yWindow="0" windowWidth="28800" windowHeight="11925" activeTab="4" xr2:uid="{5C67B3E4-D048-47E4-9DFC-8ABA9506929C}"/>
  </bookViews>
  <sheets>
    <sheet name="Nuoret" sheetId="1" r:id="rId1"/>
    <sheet name="Harraste" sheetId="2" r:id="rId2"/>
    <sheet name="Rating" sheetId="3" r:id="rId3"/>
    <sheet name="M 1900" sheetId="4" r:id="rId4"/>
    <sheet name="Nelinpel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63" i="5" l="1"/>
  <c r="AG63" i="5"/>
  <c r="AF63" i="5"/>
  <c r="AE63" i="5"/>
  <c r="AD63" i="5"/>
  <c r="AC63" i="5"/>
  <c r="AB63" i="5"/>
  <c r="AA63" i="5"/>
  <c r="Z63" i="5"/>
  <c r="V63" i="5" s="1"/>
  <c r="Y63" i="5"/>
  <c r="U63" i="5"/>
  <c r="W63" i="5" s="1"/>
  <c r="Q63" i="5"/>
  <c r="P63" i="5"/>
  <c r="C63" i="5"/>
  <c r="B63" i="5"/>
  <c r="AH62" i="5"/>
  <c r="AG62" i="5"/>
  <c r="AF62" i="5"/>
  <c r="AE62" i="5"/>
  <c r="AD62" i="5"/>
  <c r="AC62" i="5"/>
  <c r="AB62" i="5"/>
  <c r="AA62" i="5"/>
  <c r="Z62" i="5"/>
  <c r="V62" i="5" s="1"/>
  <c r="Y62" i="5"/>
  <c r="U62" i="5"/>
  <c r="Q62" i="5"/>
  <c r="P62" i="5"/>
  <c r="E53" i="5" s="1"/>
  <c r="C62" i="5"/>
  <c r="B62" i="5"/>
  <c r="AH61" i="5"/>
  <c r="AG61" i="5"/>
  <c r="AF61" i="5"/>
  <c r="AE61" i="5"/>
  <c r="AD61" i="5"/>
  <c r="AC61" i="5"/>
  <c r="AB61" i="5"/>
  <c r="AA61" i="5"/>
  <c r="Z61" i="5"/>
  <c r="Y61" i="5"/>
  <c r="U61" i="5" s="1"/>
  <c r="W61" i="5" s="1"/>
  <c r="V61" i="5"/>
  <c r="Q61" i="5"/>
  <c r="P61" i="5"/>
  <c r="C61" i="5"/>
  <c r="B61" i="5"/>
  <c r="AH60" i="5"/>
  <c r="AG60" i="5"/>
  <c r="AF60" i="5"/>
  <c r="AE60" i="5"/>
  <c r="AD60" i="5"/>
  <c r="AC60" i="5"/>
  <c r="AB60" i="5"/>
  <c r="AA60" i="5"/>
  <c r="Z60" i="5"/>
  <c r="V60" i="5" s="1"/>
  <c r="Y60" i="5"/>
  <c r="U60" i="5"/>
  <c r="W60" i="5" s="1"/>
  <c r="Q60" i="5"/>
  <c r="P60" i="5"/>
  <c r="C60" i="5"/>
  <c r="B60" i="5"/>
  <c r="AH59" i="5"/>
  <c r="AG59" i="5"/>
  <c r="AF59" i="5"/>
  <c r="AE59" i="5"/>
  <c r="AD59" i="5"/>
  <c r="AC59" i="5"/>
  <c r="AB59" i="5"/>
  <c r="AA59" i="5"/>
  <c r="U59" i="5" s="1"/>
  <c r="Z59" i="5"/>
  <c r="Y59" i="5"/>
  <c r="V59" i="5"/>
  <c r="U55" i="5" s="1"/>
  <c r="Q59" i="5"/>
  <c r="P59" i="5"/>
  <c r="C59" i="5"/>
  <c r="B59" i="5"/>
  <c r="AH58" i="5"/>
  <c r="AG58" i="5"/>
  <c r="AF58" i="5"/>
  <c r="AE58" i="5"/>
  <c r="AD58" i="5"/>
  <c r="AC58" i="5"/>
  <c r="AB58" i="5"/>
  <c r="V58" i="5" s="1"/>
  <c r="AA58" i="5"/>
  <c r="Z58" i="5"/>
  <c r="Y58" i="5"/>
  <c r="U58" i="5" s="1"/>
  <c r="Q58" i="5"/>
  <c r="P58" i="5"/>
  <c r="E54" i="5" s="1"/>
  <c r="C58" i="5"/>
  <c r="B58" i="5"/>
  <c r="I55" i="5"/>
  <c r="H55" i="5"/>
  <c r="G55" i="5"/>
  <c r="F55" i="5"/>
  <c r="E55" i="5"/>
  <c r="D55" i="5"/>
  <c r="P55" i="5" s="1"/>
  <c r="K54" i="5"/>
  <c r="J54" i="5"/>
  <c r="G54" i="5"/>
  <c r="F54" i="5"/>
  <c r="D54" i="5"/>
  <c r="P54" i="5" s="1"/>
  <c r="V53" i="5"/>
  <c r="K53" i="5"/>
  <c r="J53" i="5"/>
  <c r="I53" i="5"/>
  <c r="H53" i="5"/>
  <c r="D53" i="5"/>
  <c r="Q53" i="5" s="1"/>
  <c r="K52" i="5"/>
  <c r="J52" i="5"/>
  <c r="I52" i="5"/>
  <c r="G52" i="5"/>
  <c r="F52" i="5"/>
  <c r="AH47" i="5"/>
  <c r="AG47" i="5"/>
  <c r="AF47" i="5"/>
  <c r="AE47" i="5"/>
  <c r="AD47" i="5"/>
  <c r="AC47" i="5"/>
  <c r="AB47" i="5"/>
  <c r="AA47" i="5"/>
  <c r="U47" i="5" s="1"/>
  <c r="W47" i="5" s="1"/>
  <c r="Z47" i="5"/>
  <c r="Y47" i="5"/>
  <c r="V47" i="5"/>
  <c r="Q47" i="5"/>
  <c r="P47" i="5"/>
  <c r="C47" i="5"/>
  <c r="B47" i="5"/>
  <c r="AH46" i="5"/>
  <c r="AG46" i="5"/>
  <c r="AF46" i="5"/>
  <c r="AE46" i="5"/>
  <c r="AD46" i="5"/>
  <c r="AC46" i="5"/>
  <c r="AB46" i="5"/>
  <c r="V46" i="5" s="1"/>
  <c r="AA46" i="5"/>
  <c r="Z46" i="5"/>
  <c r="Y46" i="5"/>
  <c r="U46" i="5" s="1"/>
  <c r="W46" i="5" s="1"/>
  <c r="Q46" i="5"/>
  <c r="P46" i="5"/>
  <c r="E37" i="5" s="1"/>
  <c r="C46" i="5"/>
  <c r="B46" i="5"/>
  <c r="AH45" i="5"/>
  <c r="AG45" i="5"/>
  <c r="AF45" i="5"/>
  <c r="AE45" i="5"/>
  <c r="AD45" i="5"/>
  <c r="AC45" i="5"/>
  <c r="AB45" i="5"/>
  <c r="AA45" i="5"/>
  <c r="Z45" i="5"/>
  <c r="V45" i="5" s="1"/>
  <c r="Y45" i="5"/>
  <c r="U45" i="5" s="1"/>
  <c r="W45" i="5" s="1"/>
  <c r="Q45" i="5"/>
  <c r="P45" i="5"/>
  <c r="C45" i="5"/>
  <c r="B45" i="5"/>
  <c r="AH44" i="5"/>
  <c r="AG44" i="5"/>
  <c r="AF44" i="5"/>
  <c r="AE44" i="5"/>
  <c r="AD44" i="5"/>
  <c r="AC44" i="5"/>
  <c r="AB44" i="5"/>
  <c r="AA44" i="5"/>
  <c r="Z44" i="5"/>
  <c r="V44" i="5" s="1"/>
  <c r="Y44" i="5"/>
  <c r="U44" i="5"/>
  <c r="Q44" i="5"/>
  <c r="P44" i="5"/>
  <c r="C44" i="5"/>
  <c r="B44" i="5"/>
  <c r="AH43" i="5"/>
  <c r="AG43" i="5"/>
  <c r="AF43" i="5"/>
  <c r="AE43" i="5"/>
  <c r="AD43" i="5"/>
  <c r="AC43" i="5"/>
  <c r="AB43" i="5"/>
  <c r="AA43" i="5"/>
  <c r="U43" i="5" s="1"/>
  <c r="Z43" i="5"/>
  <c r="Y43" i="5"/>
  <c r="V43" i="5"/>
  <c r="Q43" i="5"/>
  <c r="P43" i="5"/>
  <c r="G39" i="5" s="1"/>
  <c r="C43" i="5"/>
  <c r="B43" i="5"/>
  <c r="AH42" i="5"/>
  <c r="AG42" i="5"/>
  <c r="AF42" i="5"/>
  <c r="AE42" i="5"/>
  <c r="AD42" i="5"/>
  <c r="AC42" i="5"/>
  <c r="AB42" i="5"/>
  <c r="V42" i="5" s="1"/>
  <c r="AA42" i="5"/>
  <c r="Z42" i="5"/>
  <c r="Y42" i="5"/>
  <c r="U42" i="5" s="1"/>
  <c r="Q42" i="5"/>
  <c r="I36" i="5" s="1"/>
  <c r="P42" i="5"/>
  <c r="E38" i="5" s="1"/>
  <c r="C42" i="5"/>
  <c r="B42" i="5"/>
  <c r="I39" i="5"/>
  <c r="H39" i="5"/>
  <c r="F39" i="5"/>
  <c r="E39" i="5"/>
  <c r="D39" i="5"/>
  <c r="P39" i="5" s="1"/>
  <c r="K38" i="5"/>
  <c r="J38" i="5"/>
  <c r="G38" i="5"/>
  <c r="F38" i="5"/>
  <c r="K37" i="5"/>
  <c r="J37" i="5"/>
  <c r="I37" i="5"/>
  <c r="H37" i="5"/>
  <c r="D37" i="5"/>
  <c r="N37" i="5" s="1"/>
  <c r="K36" i="5"/>
  <c r="J36" i="5"/>
  <c r="G36" i="5"/>
  <c r="F36" i="5"/>
  <c r="AH31" i="5"/>
  <c r="AG31" i="5"/>
  <c r="AF31" i="5"/>
  <c r="AE31" i="5"/>
  <c r="AD31" i="5"/>
  <c r="AC31" i="5"/>
  <c r="AB31" i="5"/>
  <c r="AA31" i="5"/>
  <c r="U31" i="5" s="1"/>
  <c r="W31" i="5" s="1"/>
  <c r="Z31" i="5"/>
  <c r="Y31" i="5"/>
  <c r="V31" i="5"/>
  <c r="Q31" i="5"/>
  <c r="P31" i="5"/>
  <c r="C31" i="5"/>
  <c r="B31" i="5"/>
  <c r="AH30" i="5"/>
  <c r="AG30" i="5"/>
  <c r="AF30" i="5"/>
  <c r="AE30" i="5"/>
  <c r="AD30" i="5"/>
  <c r="AC30" i="5"/>
  <c r="AB30" i="5"/>
  <c r="V30" i="5" s="1"/>
  <c r="AA30" i="5"/>
  <c r="Z30" i="5"/>
  <c r="Y30" i="5"/>
  <c r="U30" i="5" s="1"/>
  <c r="Q30" i="5"/>
  <c r="P30" i="5"/>
  <c r="E21" i="5" s="1"/>
  <c r="C30" i="5"/>
  <c r="B30" i="5"/>
  <c r="AH29" i="5"/>
  <c r="AG29" i="5"/>
  <c r="AF29" i="5"/>
  <c r="AE29" i="5"/>
  <c r="AD29" i="5"/>
  <c r="AC29" i="5"/>
  <c r="AB29" i="5"/>
  <c r="AA29" i="5"/>
  <c r="Z29" i="5"/>
  <c r="V29" i="5" s="1"/>
  <c r="V21" i="5" s="1"/>
  <c r="Y29" i="5"/>
  <c r="U29" i="5" s="1"/>
  <c r="W29" i="5" s="1"/>
  <c r="Q29" i="5"/>
  <c r="P29" i="5"/>
  <c r="C29" i="5"/>
  <c r="B29" i="5"/>
  <c r="AH28" i="5"/>
  <c r="AG28" i="5"/>
  <c r="AF28" i="5"/>
  <c r="AE28" i="5"/>
  <c r="AD28" i="5"/>
  <c r="AC28" i="5"/>
  <c r="AB28" i="5"/>
  <c r="AA28" i="5"/>
  <c r="Z28" i="5"/>
  <c r="V28" i="5" s="1"/>
  <c r="Y28" i="5"/>
  <c r="U28" i="5"/>
  <c r="Q28" i="5"/>
  <c r="P28" i="5"/>
  <c r="C28" i="5"/>
  <c r="B28" i="5"/>
  <c r="AH27" i="5"/>
  <c r="AG27" i="5"/>
  <c r="AF27" i="5"/>
  <c r="AE27" i="5"/>
  <c r="AD27" i="5"/>
  <c r="AC27" i="5"/>
  <c r="AB27" i="5"/>
  <c r="AA27" i="5"/>
  <c r="U27" i="5" s="1"/>
  <c r="Z27" i="5"/>
  <c r="Y27" i="5"/>
  <c r="V27" i="5"/>
  <c r="Q27" i="5"/>
  <c r="P27" i="5"/>
  <c r="G23" i="5" s="1"/>
  <c r="C27" i="5"/>
  <c r="B27" i="5"/>
  <c r="AH26" i="5"/>
  <c r="AG26" i="5"/>
  <c r="AF26" i="5"/>
  <c r="AE26" i="5"/>
  <c r="AD26" i="5"/>
  <c r="AC26" i="5"/>
  <c r="AB26" i="5"/>
  <c r="V26" i="5" s="1"/>
  <c r="AA26" i="5"/>
  <c r="Z26" i="5"/>
  <c r="Y26" i="5"/>
  <c r="U26" i="5" s="1"/>
  <c r="Q26" i="5"/>
  <c r="I20" i="5" s="1"/>
  <c r="P26" i="5"/>
  <c r="E22" i="5" s="1"/>
  <c r="C26" i="5"/>
  <c r="B26" i="5"/>
  <c r="I23" i="5"/>
  <c r="H23" i="5"/>
  <c r="F23" i="5"/>
  <c r="E23" i="5"/>
  <c r="D23" i="5"/>
  <c r="P23" i="5" s="1"/>
  <c r="K22" i="5"/>
  <c r="J22" i="5"/>
  <c r="G22" i="5"/>
  <c r="F22" i="5"/>
  <c r="K21" i="5"/>
  <c r="J21" i="5"/>
  <c r="I21" i="5"/>
  <c r="H21" i="5"/>
  <c r="D21" i="5"/>
  <c r="K20" i="5"/>
  <c r="J20" i="5"/>
  <c r="G20" i="5"/>
  <c r="F20" i="5"/>
  <c r="AH15" i="5"/>
  <c r="AG15" i="5"/>
  <c r="AF15" i="5"/>
  <c r="AE15" i="5"/>
  <c r="AD15" i="5"/>
  <c r="AC15" i="5"/>
  <c r="AB15" i="5"/>
  <c r="AA15" i="5"/>
  <c r="U15" i="5" s="1"/>
  <c r="W15" i="5" s="1"/>
  <c r="Z15" i="5"/>
  <c r="Y15" i="5"/>
  <c r="V15" i="5"/>
  <c r="Q15" i="5"/>
  <c r="P15" i="5"/>
  <c r="I7" i="5" s="1"/>
  <c r="C15" i="5"/>
  <c r="B15" i="5"/>
  <c r="AH14" i="5"/>
  <c r="AG14" i="5"/>
  <c r="AF14" i="5"/>
  <c r="AE14" i="5"/>
  <c r="AD14" i="5"/>
  <c r="AC14" i="5"/>
  <c r="AB14" i="5"/>
  <c r="V14" i="5" s="1"/>
  <c r="AA14" i="5"/>
  <c r="Z14" i="5"/>
  <c r="Y14" i="5"/>
  <c r="U14" i="5" s="1"/>
  <c r="Q14" i="5"/>
  <c r="D5" i="5" s="1"/>
  <c r="P14" i="5"/>
  <c r="F4" i="5" s="1"/>
  <c r="C14" i="5"/>
  <c r="B14" i="5"/>
  <c r="AH13" i="5"/>
  <c r="AG13" i="5"/>
  <c r="AF13" i="5"/>
  <c r="AE13" i="5"/>
  <c r="AD13" i="5"/>
  <c r="AC13" i="5"/>
  <c r="AB13" i="5"/>
  <c r="AA13" i="5"/>
  <c r="Z13" i="5"/>
  <c r="V13" i="5" s="1"/>
  <c r="Y13" i="5"/>
  <c r="U13" i="5" s="1"/>
  <c r="W13" i="5" s="1"/>
  <c r="C13" i="5"/>
  <c r="B13" i="5"/>
  <c r="AH12" i="5"/>
  <c r="AG12" i="5"/>
  <c r="AF12" i="5"/>
  <c r="AE12" i="5"/>
  <c r="AD12" i="5"/>
  <c r="AC12" i="5"/>
  <c r="AB12" i="5"/>
  <c r="V12" i="5" s="1"/>
  <c r="AA12" i="5"/>
  <c r="Z12" i="5"/>
  <c r="Y12" i="5"/>
  <c r="U12" i="5" s="1"/>
  <c r="Q12" i="5"/>
  <c r="K4" i="5" s="1"/>
  <c r="P12" i="5"/>
  <c r="E7" i="5" s="1"/>
  <c r="C12" i="5"/>
  <c r="B12" i="5"/>
  <c r="AH11" i="5"/>
  <c r="AG11" i="5"/>
  <c r="AF11" i="5"/>
  <c r="AE11" i="5"/>
  <c r="AD11" i="5"/>
  <c r="AC11" i="5"/>
  <c r="AB11" i="5"/>
  <c r="AA11" i="5"/>
  <c r="Z11" i="5"/>
  <c r="V11" i="5" s="1"/>
  <c r="Y11" i="5"/>
  <c r="U11" i="5" s="1"/>
  <c r="Q11" i="5"/>
  <c r="F7" i="5" s="1"/>
  <c r="P11" i="5"/>
  <c r="C11" i="5"/>
  <c r="B11" i="5"/>
  <c r="AH10" i="5"/>
  <c r="AG10" i="5"/>
  <c r="AF10" i="5"/>
  <c r="AE10" i="5"/>
  <c r="AD10" i="5"/>
  <c r="AC10" i="5"/>
  <c r="AB10" i="5"/>
  <c r="AA10" i="5"/>
  <c r="Z10" i="5"/>
  <c r="V10" i="5" s="1"/>
  <c r="Y10" i="5"/>
  <c r="U10" i="5"/>
  <c r="Q10" i="5"/>
  <c r="P10" i="5"/>
  <c r="C10" i="5"/>
  <c r="B10" i="5"/>
  <c r="H7" i="5"/>
  <c r="G7" i="5"/>
  <c r="D7" i="5"/>
  <c r="N7" i="5" s="1"/>
  <c r="K6" i="5"/>
  <c r="J6" i="5"/>
  <c r="G6" i="5"/>
  <c r="F6" i="5"/>
  <c r="E6" i="5"/>
  <c r="D6" i="5"/>
  <c r="N6" i="5" s="1"/>
  <c r="K5" i="5"/>
  <c r="J5" i="5"/>
  <c r="I5" i="5"/>
  <c r="H5" i="5"/>
  <c r="E5" i="5"/>
  <c r="I4" i="5"/>
  <c r="H4" i="5"/>
  <c r="AH41" i="4"/>
  <c r="AG41" i="4"/>
  <c r="AF41" i="4"/>
  <c r="AE41" i="4"/>
  <c r="AD41" i="4"/>
  <c r="AC41" i="4"/>
  <c r="AB41" i="4"/>
  <c r="AA41" i="4"/>
  <c r="Z41" i="4"/>
  <c r="V41" i="4" s="1"/>
  <c r="Y41" i="4"/>
  <c r="U41" i="4" s="1"/>
  <c r="W41" i="4" s="1"/>
  <c r="Q41" i="4"/>
  <c r="P41" i="4"/>
  <c r="C41" i="4"/>
  <c r="B41" i="4"/>
  <c r="AH40" i="4"/>
  <c r="AG40" i="4"/>
  <c r="AF40" i="4"/>
  <c r="AE40" i="4"/>
  <c r="AD40" i="4"/>
  <c r="AC40" i="4"/>
  <c r="AB40" i="4"/>
  <c r="AA40" i="4"/>
  <c r="U40" i="4" s="1"/>
  <c r="W40" i="4" s="1"/>
  <c r="Z40" i="4"/>
  <c r="Y40" i="4"/>
  <c r="V40" i="4"/>
  <c r="Q40" i="4"/>
  <c r="P40" i="4"/>
  <c r="C40" i="4"/>
  <c r="B40" i="4"/>
  <c r="AH39" i="4"/>
  <c r="AG39" i="4"/>
  <c r="AF39" i="4"/>
  <c r="AE39" i="4"/>
  <c r="AD39" i="4"/>
  <c r="AC39" i="4"/>
  <c r="AB39" i="4"/>
  <c r="V39" i="4" s="1"/>
  <c r="AA39" i="4"/>
  <c r="U39" i="4" s="1"/>
  <c r="Z39" i="4"/>
  <c r="Y39" i="4"/>
  <c r="Q39" i="4"/>
  <c r="P39" i="4"/>
  <c r="G27" i="4" s="1"/>
  <c r="C39" i="4"/>
  <c r="B39" i="4"/>
  <c r="AH38" i="4"/>
  <c r="AG38" i="4"/>
  <c r="AF38" i="4"/>
  <c r="AE38" i="4"/>
  <c r="AD38" i="4"/>
  <c r="AC38" i="4"/>
  <c r="AB38" i="4"/>
  <c r="V38" i="4" s="1"/>
  <c r="AA38" i="4"/>
  <c r="Z38" i="4"/>
  <c r="Y38" i="4"/>
  <c r="U38" i="4" s="1"/>
  <c r="Q38" i="4"/>
  <c r="M28" i="4" s="1"/>
  <c r="P38" i="4"/>
  <c r="K29" i="4" s="1"/>
  <c r="C38" i="4"/>
  <c r="B38" i="4"/>
  <c r="AH37" i="4"/>
  <c r="AG37" i="4"/>
  <c r="AF37" i="4"/>
  <c r="AE37" i="4"/>
  <c r="AD37" i="4"/>
  <c r="AC37" i="4"/>
  <c r="AB37" i="4"/>
  <c r="AA37" i="4"/>
  <c r="Z37" i="4"/>
  <c r="V37" i="4" s="1"/>
  <c r="Y37" i="4"/>
  <c r="U37" i="4"/>
  <c r="W37" i="4" s="1"/>
  <c r="Q37" i="4"/>
  <c r="I25" i="4" s="1"/>
  <c r="P37" i="4"/>
  <c r="C37" i="4"/>
  <c r="B37" i="4"/>
  <c r="AH36" i="4"/>
  <c r="AG36" i="4"/>
  <c r="AF36" i="4"/>
  <c r="AE36" i="4"/>
  <c r="AD36" i="4"/>
  <c r="AC36" i="4"/>
  <c r="AB36" i="4"/>
  <c r="AA36" i="4"/>
  <c r="U36" i="4" s="1"/>
  <c r="W36" i="4" s="1"/>
  <c r="Z36" i="4"/>
  <c r="Y36" i="4"/>
  <c r="V36" i="4"/>
  <c r="Q36" i="4"/>
  <c r="P36" i="4"/>
  <c r="C36" i="4"/>
  <c r="B36" i="4"/>
  <c r="AH35" i="4"/>
  <c r="AG35" i="4"/>
  <c r="AF35" i="4"/>
  <c r="AE35" i="4"/>
  <c r="AD35" i="4"/>
  <c r="AC35" i="4"/>
  <c r="AB35" i="4"/>
  <c r="V35" i="4" s="1"/>
  <c r="AA35" i="4"/>
  <c r="Z35" i="4"/>
  <c r="Y35" i="4"/>
  <c r="U35" i="4" s="1"/>
  <c r="Q35" i="4"/>
  <c r="P35" i="4"/>
  <c r="J25" i="4" s="1"/>
  <c r="C35" i="4"/>
  <c r="B35" i="4"/>
  <c r="AH34" i="4"/>
  <c r="AG34" i="4"/>
  <c r="AF34" i="4"/>
  <c r="AE34" i="4"/>
  <c r="AD34" i="4"/>
  <c r="AC34" i="4"/>
  <c r="AB34" i="4"/>
  <c r="AA34" i="4"/>
  <c r="Z34" i="4"/>
  <c r="V34" i="4" s="1"/>
  <c r="V27" i="4" s="1"/>
  <c r="Y34" i="4"/>
  <c r="U34" i="4" s="1"/>
  <c r="Q34" i="4"/>
  <c r="M27" i="4" s="1"/>
  <c r="P34" i="4"/>
  <c r="L27" i="4" s="1"/>
  <c r="C34" i="4"/>
  <c r="B34" i="4"/>
  <c r="AH33" i="4"/>
  <c r="AG33" i="4"/>
  <c r="AF33" i="4"/>
  <c r="AE33" i="4"/>
  <c r="AD33" i="4"/>
  <c r="AC33" i="4"/>
  <c r="AB33" i="4"/>
  <c r="AA33" i="4"/>
  <c r="Z33" i="4"/>
  <c r="V33" i="4" s="1"/>
  <c r="Y33" i="4"/>
  <c r="U33" i="4"/>
  <c r="Q33" i="4"/>
  <c r="K26" i="4" s="1"/>
  <c r="P33" i="4"/>
  <c r="C33" i="4"/>
  <c r="B33" i="4"/>
  <c r="AH32" i="4"/>
  <c r="AG32" i="4"/>
  <c r="AF32" i="4"/>
  <c r="AE32" i="4"/>
  <c r="AD32" i="4"/>
  <c r="AC32" i="4"/>
  <c r="AB32" i="4"/>
  <c r="AA32" i="4"/>
  <c r="U32" i="4" s="1"/>
  <c r="Z32" i="4"/>
  <c r="Y32" i="4"/>
  <c r="V32" i="4"/>
  <c r="Q32" i="4"/>
  <c r="P32" i="4"/>
  <c r="C32" i="4"/>
  <c r="B32" i="4"/>
  <c r="J29" i="4"/>
  <c r="I29" i="4"/>
  <c r="G29" i="4"/>
  <c r="F29" i="4"/>
  <c r="E29" i="4"/>
  <c r="D29" i="4"/>
  <c r="I28" i="4"/>
  <c r="H28" i="4"/>
  <c r="G28" i="4"/>
  <c r="E28" i="4"/>
  <c r="D28" i="4"/>
  <c r="K27" i="4"/>
  <c r="J27" i="4"/>
  <c r="F27" i="4"/>
  <c r="E27" i="4"/>
  <c r="D27" i="4"/>
  <c r="M26" i="4"/>
  <c r="L26" i="4"/>
  <c r="J26" i="4"/>
  <c r="I26" i="4"/>
  <c r="E26" i="4"/>
  <c r="D26" i="4"/>
  <c r="M25" i="4"/>
  <c r="L25" i="4"/>
  <c r="K25" i="4"/>
  <c r="H25" i="4"/>
  <c r="P25" i="4" s="1"/>
  <c r="G25" i="4"/>
  <c r="O25" i="4" s="1"/>
  <c r="F25" i="4"/>
  <c r="AH20" i="4"/>
  <c r="AG20" i="4"/>
  <c r="AF20" i="4"/>
  <c r="AE20" i="4"/>
  <c r="AD20" i="4"/>
  <c r="AC20" i="4"/>
  <c r="AB20" i="4"/>
  <c r="AA20" i="4"/>
  <c r="Z20" i="4"/>
  <c r="V20" i="4" s="1"/>
  <c r="Y20" i="4"/>
  <c r="U20" i="4" s="1"/>
  <c r="W20" i="4" s="1"/>
  <c r="Q20" i="4"/>
  <c r="D5" i="4" s="1"/>
  <c r="P20" i="4"/>
  <c r="C20" i="4"/>
  <c r="B20" i="4"/>
  <c r="AH19" i="4"/>
  <c r="AG19" i="4"/>
  <c r="AF19" i="4"/>
  <c r="AE19" i="4"/>
  <c r="AD19" i="4"/>
  <c r="AC19" i="4"/>
  <c r="AB19" i="4"/>
  <c r="AA19" i="4"/>
  <c r="Z19" i="4"/>
  <c r="V19" i="4" s="1"/>
  <c r="Y19" i="4"/>
  <c r="U19" i="4"/>
  <c r="Q19" i="4"/>
  <c r="K6" i="4" s="1"/>
  <c r="P19" i="4"/>
  <c r="C19" i="4"/>
  <c r="B19" i="4"/>
  <c r="AH18" i="4"/>
  <c r="AG18" i="4"/>
  <c r="AF18" i="4"/>
  <c r="AE18" i="4"/>
  <c r="AD18" i="4"/>
  <c r="AC18" i="4"/>
  <c r="AB18" i="4"/>
  <c r="AA18" i="4"/>
  <c r="U18" i="4" s="1"/>
  <c r="W18" i="4" s="1"/>
  <c r="Z18" i="4"/>
  <c r="Y18" i="4"/>
  <c r="V18" i="4"/>
  <c r="Q18" i="4"/>
  <c r="P18" i="4"/>
  <c r="C18" i="4"/>
  <c r="B18" i="4"/>
  <c r="AH17" i="4"/>
  <c r="AG17" i="4"/>
  <c r="AF17" i="4"/>
  <c r="AE17" i="4"/>
  <c r="AD17" i="4"/>
  <c r="AC17" i="4"/>
  <c r="AB17" i="4"/>
  <c r="V17" i="4" s="1"/>
  <c r="AA17" i="4"/>
  <c r="Z17" i="4"/>
  <c r="Y17" i="4"/>
  <c r="U17" i="4" s="1"/>
  <c r="Q17" i="4"/>
  <c r="P17" i="4"/>
  <c r="K8" i="4" s="1"/>
  <c r="C17" i="4"/>
  <c r="B17" i="4"/>
  <c r="AH16" i="4"/>
  <c r="AG16" i="4"/>
  <c r="AF16" i="4"/>
  <c r="AE16" i="4"/>
  <c r="AD16" i="4"/>
  <c r="AC16" i="4"/>
  <c r="AB16" i="4"/>
  <c r="AA16" i="4"/>
  <c r="Z16" i="4"/>
  <c r="V16" i="4" s="1"/>
  <c r="Y16" i="4"/>
  <c r="U16" i="4" s="1"/>
  <c r="Q16" i="4"/>
  <c r="I4" i="4" s="1"/>
  <c r="P16" i="4"/>
  <c r="E6" i="4" s="1"/>
  <c r="C16" i="4"/>
  <c r="B16" i="4"/>
  <c r="AH15" i="4"/>
  <c r="AG15" i="4"/>
  <c r="AF15" i="4"/>
  <c r="AE15" i="4"/>
  <c r="AD15" i="4"/>
  <c r="AC15" i="4"/>
  <c r="AB15" i="4"/>
  <c r="AA15" i="4"/>
  <c r="Z15" i="4"/>
  <c r="V15" i="4" s="1"/>
  <c r="Y15" i="4"/>
  <c r="U15" i="4"/>
  <c r="W15" i="4" s="1"/>
  <c r="Q15" i="4"/>
  <c r="F8" i="4" s="1"/>
  <c r="P15" i="4"/>
  <c r="C15" i="4"/>
  <c r="B15" i="4"/>
  <c r="AH14" i="4"/>
  <c r="AG14" i="4"/>
  <c r="AF14" i="4"/>
  <c r="AE14" i="4"/>
  <c r="AD14" i="4"/>
  <c r="AC14" i="4"/>
  <c r="AB14" i="4"/>
  <c r="AA14" i="4"/>
  <c r="U14" i="4" s="1"/>
  <c r="W14" i="4" s="1"/>
  <c r="Z14" i="4"/>
  <c r="Y14" i="4"/>
  <c r="V14" i="4"/>
  <c r="Q14" i="4"/>
  <c r="P14" i="4"/>
  <c r="C14" i="4"/>
  <c r="B14" i="4"/>
  <c r="AH13" i="4"/>
  <c r="AG13" i="4"/>
  <c r="AF13" i="4"/>
  <c r="AE13" i="4"/>
  <c r="AD13" i="4"/>
  <c r="AC13" i="4"/>
  <c r="AB13" i="4"/>
  <c r="V13" i="4" s="1"/>
  <c r="AA13" i="4"/>
  <c r="U13" i="4" s="1"/>
  <c r="Z13" i="4"/>
  <c r="Y13" i="4"/>
  <c r="Q13" i="4"/>
  <c r="P13" i="4"/>
  <c r="L6" i="4" s="1"/>
  <c r="C13" i="4"/>
  <c r="B13" i="4"/>
  <c r="AH12" i="4"/>
  <c r="AG12" i="4"/>
  <c r="AF12" i="4"/>
  <c r="AE12" i="4"/>
  <c r="AD12" i="4"/>
  <c r="AC12" i="4"/>
  <c r="AB12" i="4"/>
  <c r="AA12" i="4"/>
  <c r="Z12" i="4"/>
  <c r="V12" i="4" s="1"/>
  <c r="Y12" i="4"/>
  <c r="U12" i="4" s="1"/>
  <c r="Q12" i="4"/>
  <c r="K5" i="4" s="1"/>
  <c r="P12" i="4"/>
  <c r="J5" i="4" s="1"/>
  <c r="C12" i="4"/>
  <c r="B12" i="4"/>
  <c r="AH11" i="4"/>
  <c r="AG11" i="4"/>
  <c r="AF11" i="4"/>
  <c r="AE11" i="4"/>
  <c r="AD11" i="4"/>
  <c r="AC11" i="4"/>
  <c r="AB11" i="4"/>
  <c r="AA11" i="4"/>
  <c r="Z11" i="4"/>
  <c r="V11" i="4" s="1"/>
  <c r="Y11" i="4"/>
  <c r="U11" i="4"/>
  <c r="Q11" i="4"/>
  <c r="M4" i="4" s="1"/>
  <c r="P11" i="4"/>
  <c r="C11" i="4"/>
  <c r="B11" i="4"/>
  <c r="J8" i="4"/>
  <c r="I8" i="4"/>
  <c r="H8" i="4"/>
  <c r="G8" i="4"/>
  <c r="E8" i="4"/>
  <c r="D8" i="4"/>
  <c r="M7" i="4"/>
  <c r="I7" i="4"/>
  <c r="H7" i="4"/>
  <c r="G7" i="4"/>
  <c r="E7" i="4"/>
  <c r="D7" i="4"/>
  <c r="M6" i="4"/>
  <c r="J6" i="4"/>
  <c r="G6" i="4"/>
  <c r="F6" i="4"/>
  <c r="L5" i="4"/>
  <c r="I5" i="4"/>
  <c r="H5" i="4"/>
  <c r="E5" i="4"/>
  <c r="L4" i="4"/>
  <c r="K4" i="4"/>
  <c r="J4" i="4"/>
  <c r="G4" i="4"/>
  <c r="F4" i="4"/>
  <c r="AH100" i="3"/>
  <c r="AG100" i="3"/>
  <c r="AF100" i="3"/>
  <c r="AE100" i="3"/>
  <c r="AD100" i="3"/>
  <c r="AC100" i="3"/>
  <c r="AB100" i="3"/>
  <c r="AA100" i="3"/>
  <c r="Z100" i="3"/>
  <c r="V100" i="3" s="1"/>
  <c r="Y100" i="3"/>
  <c r="Q100" i="3"/>
  <c r="P100" i="3"/>
  <c r="F84" i="3" s="1"/>
  <c r="C100" i="3"/>
  <c r="B100" i="3"/>
  <c r="AH99" i="3"/>
  <c r="AG99" i="3"/>
  <c r="AF99" i="3"/>
  <c r="AE99" i="3"/>
  <c r="AD99" i="3"/>
  <c r="AC99" i="3"/>
  <c r="AB99" i="3"/>
  <c r="AA99" i="3"/>
  <c r="Z99" i="3"/>
  <c r="Y99" i="3"/>
  <c r="U99" i="3" s="1"/>
  <c r="Q99" i="3"/>
  <c r="P99" i="3"/>
  <c r="C99" i="3"/>
  <c r="B99" i="3"/>
  <c r="AH98" i="3"/>
  <c r="AG98" i="3"/>
  <c r="AF98" i="3"/>
  <c r="AE98" i="3"/>
  <c r="AD98" i="3"/>
  <c r="AC98" i="3"/>
  <c r="AB98" i="3"/>
  <c r="AA98" i="3"/>
  <c r="Z98" i="3"/>
  <c r="Y98" i="3"/>
  <c r="Q98" i="3"/>
  <c r="P98" i="3"/>
  <c r="H85" i="3" s="1"/>
  <c r="C98" i="3"/>
  <c r="B98" i="3"/>
  <c r="AH97" i="3"/>
  <c r="AG97" i="3"/>
  <c r="AF97" i="3"/>
  <c r="AE97" i="3"/>
  <c r="AD97" i="3"/>
  <c r="AC97" i="3"/>
  <c r="AB97" i="3"/>
  <c r="AA97" i="3"/>
  <c r="Z97" i="3"/>
  <c r="V97" i="3" s="1"/>
  <c r="Y97" i="3"/>
  <c r="U97" i="3" s="1"/>
  <c r="Q97" i="3"/>
  <c r="P97" i="3"/>
  <c r="C97" i="3"/>
  <c r="B97" i="3"/>
  <c r="AH96" i="3"/>
  <c r="AG96" i="3"/>
  <c r="AF96" i="3"/>
  <c r="AE96" i="3"/>
  <c r="AD96" i="3"/>
  <c r="AC96" i="3"/>
  <c r="AB96" i="3"/>
  <c r="V96" i="3" s="1"/>
  <c r="AA96" i="3"/>
  <c r="Z96" i="3"/>
  <c r="Y96" i="3"/>
  <c r="Q96" i="3"/>
  <c r="P96" i="3"/>
  <c r="C96" i="3"/>
  <c r="B96" i="3"/>
  <c r="AH95" i="3"/>
  <c r="AG95" i="3"/>
  <c r="AF95" i="3"/>
  <c r="AE95" i="3"/>
  <c r="AD95" i="3"/>
  <c r="AC95" i="3"/>
  <c r="AB95" i="3"/>
  <c r="AA95" i="3"/>
  <c r="Z95" i="3"/>
  <c r="Y95" i="3"/>
  <c r="Q95" i="3"/>
  <c r="M85" i="3" s="1"/>
  <c r="P95" i="3"/>
  <c r="L85" i="3" s="1"/>
  <c r="C95" i="3"/>
  <c r="B95" i="3"/>
  <c r="AH94" i="3"/>
  <c r="AG94" i="3"/>
  <c r="AF94" i="3"/>
  <c r="AE94" i="3"/>
  <c r="AD94" i="3"/>
  <c r="AC94" i="3"/>
  <c r="AB94" i="3"/>
  <c r="AA94" i="3"/>
  <c r="Z94" i="3"/>
  <c r="V94" i="3" s="1"/>
  <c r="Y94" i="3"/>
  <c r="U94" i="3" s="1"/>
  <c r="Q94" i="3"/>
  <c r="P94" i="3"/>
  <c r="C94" i="3"/>
  <c r="B94" i="3"/>
  <c r="AH93" i="3"/>
  <c r="AG93" i="3"/>
  <c r="AF93" i="3"/>
  <c r="AE93" i="3"/>
  <c r="AD93" i="3"/>
  <c r="AC93" i="3"/>
  <c r="AB93" i="3"/>
  <c r="AA93" i="3"/>
  <c r="U93" i="3" s="1"/>
  <c r="Z93" i="3"/>
  <c r="Y93" i="3"/>
  <c r="Q93" i="3"/>
  <c r="H88" i="3" s="1"/>
  <c r="P93" i="3"/>
  <c r="C93" i="3"/>
  <c r="B93" i="3"/>
  <c r="AH92" i="3"/>
  <c r="AG92" i="3"/>
  <c r="AF92" i="3"/>
  <c r="AE92" i="3"/>
  <c r="AD92" i="3"/>
  <c r="AC92" i="3"/>
  <c r="AB92" i="3"/>
  <c r="AA92" i="3"/>
  <c r="U92" i="3" s="1"/>
  <c r="Z92" i="3"/>
  <c r="V92" i="3" s="1"/>
  <c r="Y92" i="3"/>
  <c r="Q92" i="3"/>
  <c r="F87" i="3" s="1"/>
  <c r="P92" i="3"/>
  <c r="C92" i="3"/>
  <c r="B92" i="3"/>
  <c r="AH91" i="3"/>
  <c r="AG91" i="3"/>
  <c r="AF91" i="3"/>
  <c r="AE91" i="3"/>
  <c r="AD91" i="3"/>
  <c r="AC91" i="3"/>
  <c r="AB91" i="3"/>
  <c r="AA91" i="3"/>
  <c r="Z91" i="3"/>
  <c r="Y91" i="3"/>
  <c r="U91" i="3" s="1"/>
  <c r="Q91" i="3"/>
  <c r="P91" i="3"/>
  <c r="C91" i="3"/>
  <c r="B91" i="3"/>
  <c r="K88" i="3"/>
  <c r="J88" i="3"/>
  <c r="I88" i="3"/>
  <c r="F88" i="3"/>
  <c r="D88" i="3"/>
  <c r="M87" i="3"/>
  <c r="L87" i="3"/>
  <c r="H87" i="3"/>
  <c r="G87" i="3"/>
  <c r="E87" i="3"/>
  <c r="L86" i="3"/>
  <c r="K86" i="3"/>
  <c r="E86" i="3"/>
  <c r="D86" i="3"/>
  <c r="K85" i="3"/>
  <c r="J85" i="3"/>
  <c r="D85" i="3"/>
  <c r="M84" i="3"/>
  <c r="J84" i="3"/>
  <c r="I84" i="3"/>
  <c r="H84" i="3"/>
  <c r="G84" i="3"/>
  <c r="AH79" i="3"/>
  <c r="AG79" i="3"/>
  <c r="AF79" i="3"/>
  <c r="AE79" i="3"/>
  <c r="AD79" i="3"/>
  <c r="AC79" i="3"/>
  <c r="AB79" i="3"/>
  <c r="AA79" i="3"/>
  <c r="Z79" i="3"/>
  <c r="Y79" i="3"/>
  <c r="U79" i="3"/>
  <c r="Q79" i="3"/>
  <c r="P79" i="3"/>
  <c r="C79" i="3"/>
  <c r="B79" i="3"/>
  <c r="AH78" i="3"/>
  <c r="AG78" i="3"/>
  <c r="AF78" i="3"/>
  <c r="AE78" i="3"/>
  <c r="AD78" i="3"/>
  <c r="AC78" i="3"/>
  <c r="AB78" i="3"/>
  <c r="AA78" i="3"/>
  <c r="U78" i="3" s="1"/>
  <c r="Z78" i="3"/>
  <c r="Y78" i="3"/>
  <c r="V78" i="3"/>
  <c r="Q78" i="3"/>
  <c r="D69" i="3" s="1"/>
  <c r="Q69" i="3" s="1"/>
  <c r="P78" i="3"/>
  <c r="C78" i="3"/>
  <c r="B78" i="3"/>
  <c r="AH77" i="3"/>
  <c r="AG77" i="3"/>
  <c r="AF77" i="3"/>
  <c r="AE77" i="3"/>
  <c r="AD77" i="3"/>
  <c r="AC77" i="3"/>
  <c r="AB77" i="3"/>
  <c r="AA77" i="3"/>
  <c r="Z77" i="3"/>
  <c r="Y77" i="3"/>
  <c r="Q77" i="3"/>
  <c r="P77" i="3"/>
  <c r="G70" i="3" s="1"/>
  <c r="C77" i="3"/>
  <c r="B77" i="3"/>
  <c r="AH76" i="3"/>
  <c r="AG76" i="3"/>
  <c r="AF76" i="3"/>
  <c r="AE76" i="3"/>
  <c r="AD76" i="3"/>
  <c r="AC76" i="3"/>
  <c r="AB76" i="3"/>
  <c r="AA76" i="3"/>
  <c r="Z76" i="3"/>
  <c r="V76" i="3" s="1"/>
  <c r="Y76" i="3"/>
  <c r="U76" i="3" s="1"/>
  <c r="Q76" i="3"/>
  <c r="K68" i="3" s="1"/>
  <c r="P76" i="3"/>
  <c r="C76" i="3"/>
  <c r="B76" i="3"/>
  <c r="AH75" i="3"/>
  <c r="AG75" i="3"/>
  <c r="AF75" i="3"/>
  <c r="AE75" i="3"/>
  <c r="AD75" i="3"/>
  <c r="AC75" i="3"/>
  <c r="AB75" i="3"/>
  <c r="AA75" i="3"/>
  <c r="Z75" i="3"/>
  <c r="Y75" i="3"/>
  <c r="U75" i="3"/>
  <c r="Q75" i="3"/>
  <c r="P75" i="3"/>
  <c r="G71" i="3" s="1"/>
  <c r="C75" i="3"/>
  <c r="B75" i="3"/>
  <c r="AH74" i="3"/>
  <c r="AG74" i="3"/>
  <c r="AF74" i="3"/>
  <c r="AE74" i="3"/>
  <c r="AD74" i="3"/>
  <c r="AC74" i="3"/>
  <c r="AB74" i="3"/>
  <c r="AA74" i="3"/>
  <c r="Z74" i="3"/>
  <c r="Y74" i="3"/>
  <c r="V74" i="3"/>
  <c r="Q74" i="3"/>
  <c r="D70" i="3" s="1"/>
  <c r="P74" i="3"/>
  <c r="C74" i="3"/>
  <c r="B74" i="3"/>
  <c r="I71" i="3"/>
  <c r="H71" i="3"/>
  <c r="F71" i="3"/>
  <c r="E71" i="3"/>
  <c r="D71" i="3"/>
  <c r="P71" i="3" s="1"/>
  <c r="K70" i="3"/>
  <c r="J70" i="3"/>
  <c r="F70" i="3"/>
  <c r="E70" i="3"/>
  <c r="K69" i="3"/>
  <c r="J69" i="3"/>
  <c r="I69" i="3"/>
  <c r="H69" i="3"/>
  <c r="E69" i="3"/>
  <c r="J68" i="3"/>
  <c r="H68" i="3"/>
  <c r="F68" i="3"/>
  <c r="AH63" i="3"/>
  <c r="AG63" i="3"/>
  <c r="AF63" i="3"/>
  <c r="AE63" i="3"/>
  <c r="AD63" i="3"/>
  <c r="AC63" i="3"/>
  <c r="AB63" i="3"/>
  <c r="AA63" i="3"/>
  <c r="Z63" i="3"/>
  <c r="V63" i="3" s="1"/>
  <c r="Y63" i="3"/>
  <c r="U63" i="3" s="1"/>
  <c r="Q63" i="3"/>
  <c r="P63" i="3"/>
  <c r="J54" i="3" s="1"/>
  <c r="C63" i="3"/>
  <c r="B63" i="3"/>
  <c r="AH62" i="3"/>
  <c r="AG62" i="3"/>
  <c r="AF62" i="3"/>
  <c r="AE62" i="3"/>
  <c r="AD62" i="3"/>
  <c r="AC62" i="3"/>
  <c r="AB62" i="3"/>
  <c r="AA62" i="3"/>
  <c r="Z62" i="3"/>
  <c r="V62" i="3" s="1"/>
  <c r="Y62" i="3"/>
  <c r="U62" i="3" s="1"/>
  <c r="Q62" i="3"/>
  <c r="P62" i="3"/>
  <c r="C62" i="3"/>
  <c r="B62" i="3"/>
  <c r="AH61" i="3"/>
  <c r="AG61" i="3"/>
  <c r="AF61" i="3"/>
  <c r="AE61" i="3"/>
  <c r="AD61" i="3"/>
  <c r="AC61" i="3"/>
  <c r="AB61" i="3"/>
  <c r="AA61" i="3"/>
  <c r="Z61" i="3"/>
  <c r="Y61" i="3"/>
  <c r="U61" i="3"/>
  <c r="Q61" i="3"/>
  <c r="P61" i="3"/>
  <c r="H53" i="3" s="1"/>
  <c r="C61" i="3"/>
  <c r="B61" i="3"/>
  <c r="AH60" i="3"/>
  <c r="AG60" i="3"/>
  <c r="AF60" i="3"/>
  <c r="AE60" i="3"/>
  <c r="AD60" i="3"/>
  <c r="AC60" i="3"/>
  <c r="AB60" i="3"/>
  <c r="AA60" i="3"/>
  <c r="Z60" i="3"/>
  <c r="Y60" i="3"/>
  <c r="V60" i="3"/>
  <c r="Q60" i="3"/>
  <c r="D55" i="3" s="1"/>
  <c r="P60" i="3"/>
  <c r="C60" i="3"/>
  <c r="B60" i="3"/>
  <c r="AH59" i="3"/>
  <c r="AG59" i="3"/>
  <c r="AF59" i="3"/>
  <c r="AE59" i="3"/>
  <c r="AD59" i="3"/>
  <c r="AC59" i="3"/>
  <c r="AB59" i="3"/>
  <c r="AA59" i="3"/>
  <c r="Z59" i="3"/>
  <c r="V59" i="3" s="1"/>
  <c r="Y59" i="3"/>
  <c r="U59" i="3" s="1"/>
  <c r="Q59" i="3"/>
  <c r="P59" i="3"/>
  <c r="G55" i="3" s="1"/>
  <c r="C59" i="3"/>
  <c r="B59" i="3"/>
  <c r="AH58" i="3"/>
  <c r="AG58" i="3"/>
  <c r="AF58" i="3"/>
  <c r="AE58" i="3"/>
  <c r="AD58" i="3"/>
  <c r="AC58" i="3"/>
  <c r="AB58" i="3"/>
  <c r="AA58" i="3"/>
  <c r="Z58" i="3"/>
  <c r="V58" i="3" s="1"/>
  <c r="Y58" i="3"/>
  <c r="Q58" i="3"/>
  <c r="D54" i="3" s="1"/>
  <c r="P58" i="3"/>
  <c r="E54" i="3" s="1"/>
  <c r="C58" i="3"/>
  <c r="B58" i="3"/>
  <c r="H55" i="3"/>
  <c r="F55" i="3"/>
  <c r="E55" i="3"/>
  <c r="K54" i="3"/>
  <c r="G54" i="3"/>
  <c r="F54" i="3"/>
  <c r="K53" i="3"/>
  <c r="J53" i="3"/>
  <c r="I53" i="3"/>
  <c r="E53" i="3"/>
  <c r="D53" i="3"/>
  <c r="J52" i="3"/>
  <c r="I52" i="3"/>
  <c r="H52" i="3"/>
  <c r="G52" i="3"/>
  <c r="F52" i="3"/>
  <c r="AH47" i="3"/>
  <c r="AG47" i="3"/>
  <c r="AF47" i="3"/>
  <c r="AE47" i="3"/>
  <c r="AD47" i="3"/>
  <c r="AC47" i="3"/>
  <c r="AB47" i="3"/>
  <c r="AA47" i="3"/>
  <c r="Z47" i="3"/>
  <c r="Y47" i="3"/>
  <c r="U47" i="3" s="1"/>
  <c r="Q47" i="3"/>
  <c r="P47" i="3"/>
  <c r="C47" i="3"/>
  <c r="B47" i="3"/>
  <c r="AH46" i="3"/>
  <c r="AG46" i="3"/>
  <c r="AF46" i="3"/>
  <c r="AE46" i="3"/>
  <c r="AD46" i="3"/>
  <c r="AC46" i="3"/>
  <c r="AB46" i="3"/>
  <c r="V46" i="3" s="1"/>
  <c r="AA46" i="3"/>
  <c r="Z46" i="3"/>
  <c r="Y46" i="3"/>
  <c r="U46" i="3" s="1"/>
  <c r="Q46" i="3"/>
  <c r="P46" i="3"/>
  <c r="C46" i="3"/>
  <c r="B46" i="3"/>
  <c r="AH45" i="3"/>
  <c r="AG45" i="3"/>
  <c r="AF45" i="3"/>
  <c r="AE45" i="3"/>
  <c r="AD45" i="3"/>
  <c r="AC45" i="3"/>
  <c r="AB45" i="3"/>
  <c r="AA45" i="3"/>
  <c r="U45" i="3" s="1"/>
  <c r="Z45" i="3"/>
  <c r="Y45" i="3"/>
  <c r="Q45" i="3"/>
  <c r="F38" i="3" s="1"/>
  <c r="P45" i="3"/>
  <c r="C45" i="3"/>
  <c r="B45" i="3"/>
  <c r="AH44" i="3"/>
  <c r="AG44" i="3"/>
  <c r="AF44" i="3"/>
  <c r="AE44" i="3"/>
  <c r="AD44" i="3"/>
  <c r="AC44" i="3"/>
  <c r="AB44" i="3"/>
  <c r="AA44" i="3"/>
  <c r="Z44" i="3"/>
  <c r="V44" i="3" s="1"/>
  <c r="Y44" i="3"/>
  <c r="Q44" i="3"/>
  <c r="P44" i="3"/>
  <c r="J36" i="3" s="1"/>
  <c r="C44" i="3"/>
  <c r="B44" i="3"/>
  <c r="AH43" i="3"/>
  <c r="AG43" i="3"/>
  <c r="AF43" i="3"/>
  <c r="AE43" i="3"/>
  <c r="AD43" i="3"/>
  <c r="AC43" i="3"/>
  <c r="AB43" i="3"/>
  <c r="AA43" i="3"/>
  <c r="Z43" i="3"/>
  <c r="V43" i="3" s="1"/>
  <c r="Y43" i="3"/>
  <c r="U43" i="3" s="1"/>
  <c r="Q43" i="3"/>
  <c r="P43" i="3"/>
  <c r="G39" i="3" s="1"/>
  <c r="C43" i="3"/>
  <c r="B43" i="3"/>
  <c r="AH42" i="3"/>
  <c r="AG42" i="3"/>
  <c r="AF42" i="3"/>
  <c r="AE42" i="3"/>
  <c r="AD42" i="3"/>
  <c r="AC42" i="3"/>
  <c r="AB42" i="3"/>
  <c r="V42" i="3" s="1"/>
  <c r="AA42" i="3"/>
  <c r="Z42" i="3"/>
  <c r="Y42" i="3"/>
  <c r="Q42" i="3"/>
  <c r="D38" i="3" s="1"/>
  <c r="P42" i="3"/>
  <c r="C42" i="3"/>
  <c r="B42" i="3"/>
  <c r="H39" i="3"/>
  <c r="F39" i="3"/>
  <c r="D39" i="3"/>
  <c r="K38" i="3"/>
  <c r="G38" i="3"/>
  <c r="E38" i="3"/>
  <c r="K37" i="3"/>
  <c r="J37" i="3"/>
  <c r="I37" i="3"/>
  <c r="H37" i="3"/>
  <c r="E37" i="3"/>
  <c r="D37" i="3"/>
  <c r="K36" i="3"/>
  <c r="H36" i="3"/>
  <c r="G36" i="3"/>
  <c r="F36" i="3"/>
  <c r="AH31" i="3"/>
  <c r="AG31" i="3"/>
  <c r="AF31" i="3"/>
  <c r="AE31" i="3"/>
  <c r="AD31" i="3"/>
  <c r="AC31" i="3"/>
  <c r="AB31" i="3"/>
  <c r="AA31" i="3"/>
  <c r="U31" i="3" s="1"/>
  <c r="Z31" i="3"/>
  <c r="Y31" i="3"/>
  <c r="Q31" i="3"/>
  <c r="H23" i="3" s="1"/>
  <c r="P31" i="3"/>
  <c r="C31" i="3"/>
  <c r="B31" i="3"/>
  <c r="AH30" i="3"/>
  <c r="AG30" i="3"/>
  <c r="AF30" i="3"/>
  <c r="AE30" i="3"/>
  <c r="AD30" i="3"/>
  <c r="AC30" i="3"/>
  <c r="AB30" i="3"/>
  <c r="AA30" i="3"/>
  <c r="Z30" i="3"/>
  <c r="V30" i="3" s="1"/>
  <c r="Y30" i="3"/>
  <c r="Q30" i="3"/>
  <c r="P30" i="3"/>
  <c r="F20" i="3" s="1"/>
  <c r="C30" i="3"/>
  <c r="B30" i="3"/>
  <c r="AH29" i="3"/>
  <c r="AG29" i="3"/>
  <c r="AF29" i="3"/>
  <c r="AE29" i="3"/>
  <c r="AD29" i="3"/>
  <c r="AC29" i="3"/>
  <c r="AB29" i="3"/>
  <c r="AA29" i="3"/>
  <c r="Z29" i="3"/>
  <c r="Y29" i="3"/>
  <c r="U29" i="3" s="1"/>
  <c r="Q29" i="3"/>
  <c r="P29" i="3"/>
  <c r="C29" i="3"/>
  <c r="B29" i="3"/>
  <c r="AH28" i="3"/>
  <c r="AG28" i="3"/>
  <c r="AF28" i="3"/>
  <c r="AE28" i="3"/>
  <c r="AD28" i="3"/>
  <c r="AC28" i="3"/>
  <c r="AB28" i="3"/>
  <c r="V28" i="3" s="1"/>
  <c r="V20" i="3" s="1"/>
  <c r="AA28" i="3"/>
  <c r="Z28" i="3"/>
  <c r="Y28" i="3"/>
  <c r="Q28" i="3"/>
  <c r="P28" i="3"/>
  <c r="C28" i="3"/>
  <c r="B28" i="3"/>
  <c r="AH27" i="3"/>
  <c r="AG27" i="3"/>
  <c r="AF27" i="3"/>
  <c r="AE27" i="3"/>
  <c r="AD27" i="3"/>
  <c r="AC27" i="3"/>
  <c r="AB27" i="3"/>
  <c r="AA27" i="3"/>
  <c r="U27" i="3" s="1"/>
  <c r="Z27" i="3"/>
  <c r="Y27" i="3"/>
  <c r="Q27" i="3"/>
  <c r="F23" i="3" s="1"/>
  <c r="P27" i="3"/>
  <c r="G23" i="3" s="1"/>
  <c r="C27" i="3"/>
  <c r="B27" i="3"/>
  <c r="AH26" i="3"/>
  <c r="AG26" i="3"/>
  <c r="AF26" i="3"/>
  <c r="AE26" i="3"/>
  <c r="AD26" i="3"/>
  <c r="AC26" i="3"/>
  <c r="AB26" i="3"/>
  <c r="AA26" i="3"/>
  <c r="Z26" i="3"/>
  <c r="V26" i="3" s="1"/>
  <c r="Y26" i="3"/>
  <c r="Q26" i="3"/>
  <c r="D22" i="3" s="1"/>
  <c r="P26" i="3"/>
  <c r="H20" i="3" s="1"/>
  <c r="C26" i="3"/>
  <c r="B26" i="3"/>
  <c r="E23" i="3"/>
  <c r="D23" i="3"/>
  <c r="G22" i="3"/>
  <c r="F22" i="3"/>
  <c r="J21" i="3"/>
  <c r="I21" i="3"/>
  <c r="H21" i="3"/>
  <c r="E21" i="3"/>
  <c r="D21" i="3"/>
  <c r="K20" i="3"/>
  <c r="J20" i="3"/>
  <c r="G20" i="3"/>
  <c r="AH15" i="3"/>
  <c r="AG15" i="3"/>
  <c r="AF15" i="3"/>
  <c r="AE15" i="3"/>
  <c r="AD15" i="3"/>
  <c r="AC15" i="3"/>
  <c r="AB15" i="3"/>
  <c r="V15" i="3" s="1"/>
  <c r="AA15" i="3"/>
  <c r="Z15" i="3"/>
  <c r="Y15" i="3"/>
  <c r="Q15" i="3"/>
  <c r="H7" i="3" s="1"/>
  <c r="P15" i="3"/>
  <c r="I7" i="3" s="1"/>
  <c r="C15" i="3"/>
  <c r="B15" i="3"/>
  <c r="AH14" i="3"/>
  <c r="AG14" i="3"/>
  <c r="AF14" i="3"/>
  <c r="AE14" i="3"/>
  <c r="AD14" i="3"/>
  <c r="AC14" i="3"/>
  <c r="AB14" i="3"/>
  <c r="AA14" i="3"/>
  <c r="Z14" i="3"/>
  <c r="Y14" i="3"/>
  <c r="Q14" i="3"/>
  <c r="P14" i="3"/>
  <c r="E5" i="3" s="1"/>
  <c r="C14" i="3"/>
  <c r="B14" i="3"/>
  <c r="AH13" i="3"/>
  <c r="AG13" i="3"/>
  <c r="AF13" i="3"/>
  <c r="AE13" i="3"/>
  <c r="AD13" i="3"/>
  <c r="AC13" i="3"/>
  <c r="AB13" i="3"/>
  <c r="AA13" i="3"/>
  <c r="Z13" i="3"/>
  <c r="Y13" i="3"/>
  <c r="U13" i="3" s="1"/>
  <c r="Q13" i="3"/>
  <c r="F6" i="3" s="1"/>
  <c r="P13" i="3"/>
  <c r="H5" i="3" s="1"/>
  <c r="C13" i="3"/>
  <c r="B13" i="3"/>
  <c r="AH12" i="3"/>
  <c r="AG12" i="3"/>
  <c r="AF12" i="3"/>
  <c r="AE12" i="3"/>
  <c r="AD12" i="3"/>
  <c r="AC12" i="3"/>
  <c r="AB12" i="3"/>
  <c r="AA12" i="3"/>
  <c r="Z12" i="3"/>
  <c r="V12" i="3" s="1"/>
  <c r="Y12" i="3"/>
  <c r="Q12" i="3"/>
  <c r="D7" i="3" s="1"/>
  <c r="P12" i="3"/>
  <c r="E7" i="3" s="1"/>
  <c r="C12" i="3"/>
  <c r="B12" i="3"/>
  <c r="AH11" i="3"/>
  <c r="AG11" i="3"/>
  <c r="AF11" i="3"/>
  <c r="AE11" i="3"/>
  <c r="AD11" i="3"/>
  <c r="AC11" i="3"/>
  <c r="AB11" i="3"/>
  <c r="AA11" i="3"/>
  <c r="Z11" i="3"/>
  <c r="Y11" i="3"/>
  <c r="Q11" i="3"/>
  <c r="P11" i="3"/>
  <c r="G7" i="3" s="1"/>
  <c r="C11" i="3"/>
  <c r="B11" i="3"/>
  <c r="AH10" i="3"/>
  <c r="AG10" i="3"/>
  <c r="AF10" i="3"/>
  <c r="AE10" i="3"/>
  <c r="AD10" i="3"/>
  <c r="AC10" i="3"/>
  <c r="AB10" i="3"/>
  <c r="V10" i="3" s="1"/>
  <c r="AA10" i="3"/>
  <c r="Z10" i="3"/>
  <c r="Y10" i="3"/>
  <c r="Q10" i="3"/>
  <c r="I4" i="3" s="1"/>
  <c r="P10" i="3"/>
  <c r="E6" i="3" s="1"/>
  <c r="C10" i="3"/>
  <c r="B10" i="3"/>
  <c r="F7" i="3"/>
  <c r="G6" i="3"/>
  <c r="K5" i="3"/>
  <c r="J5" i="3"/>
  <c r="I5" i="3"/>
  <c r="D5" i="3"/>
  <c r="G4" i="3"/>
  <c r="F4" i="3"/>
  <c r="AH89" i="2"/>
  <c r="AG89" i="2"/>
  <c r="AF89" i="2"/>
  <c r="AE89" i="2"/>
  <c r="AD89" i="2"/>
  <c r="AC89" i="2"/>
  <c r="AB89" i="2"/>
  <c r="AA89" i="2"/>
  <c r="U89" i="2" s="1"/>
  <c r="W89" i="2" s="1"/>
  <c r="Z89" i="2"/>
  <c r="Y89" i="2"/>
  <c r="V89" i="2"/>
  <c r="Q89" i="2"/>
  <c r="P89" i="2"/>
  <c r="C89" i="2"/>
  <c r="B89" i="2"/>
  <c r="AH88" i="2"/>
  <c r="AG88" i="2"/>
  <c r="AF88" i="2"/>
  <c r="AE88" i="2"/>
  <c r="AD88" i="2"/>
  <c r="AC88" i="2"/>
  <c r="AB88" i="2"/>
  <c r="V88" i="2" s="1"/>
  <c r="AA88" i="2"/>
  <c r="Z88" i="2"/>
  <c r="Y88" i="2"/>
  <c r="U88" i="2" s="1"/>
  <c r="W88" i="2"/>
  <c r="Q88" i="2"/>
  <c r="P88" i="2"/>
  <c r="C88" i="2"/>
  <c r="B88" i="2"/>
  <c r="AH87" i="2"/>
  <c r="AG87" i="2"/>
  <c r="AF87" i="2"/>
  <c r="AE87" i="2"/>
  <c r="AD87" i="2"/>
  <c r="AC87" i="2"/>
  <c r="AB87" i="2"/>
  <c r="AA87" i="2"/>
  <c r="Z87" i="2"/>
  <c r="V87" i="2" s="1"/>
  <c r="Y87" i="2"/>
  <c r="U87" i="2" s="1"/>
  <c r="W87" i="2" s="1"/>
  <c r="Q87" i="2"/>
  <c r="P87" i="2"/>
  <c r="C87" i="2"/>
  <c r="B87" i="2"/>
  <c r="AH86" i="2"/>
  <c r="AG86" i="2"/>
  <c r="AF86" i="2"/>
  <c r="AE86" i="2"/>
  <c r="AD86" i="2"/>
  <c r="AC86" i="2"/>
  <c r="AB86" i="2"/>
  <c r="AA86" i="2"/>
  <c r="Z86" i="2"/>
  <c r="V86" i="2" s="1"/>
  <c r="Y86" i="2"/>
  <c r="U86" i="2"/>
  <c r="Q86" i="2"/>
  <c r="P86" i="2"/>
  <c r="C86" i="2"/>
  <c r="B86" i="2"/>
  <c r="AH85" i="2"/>
  <c r="AG85" i="2"/>
  <c r="AF85" i="2"/>
  <c r="AE85" i="2"/>
  <c r="AD85" i="2"/>
  <c r="AC85" i="2"/>
  <c r="AB85" i="2"/>
  <c r="AA85" i="2"/>
  <c r="U85" i="2" s="1"/>
  <c r="W85" i="2" s="1"/>
  <c r="Z85" i="2"/>
  <c r="Y85" i="2"/>
  <c r="V85" i="2"/>
  <c r="Q85" i="2"/>
  <c r="P85" i="2"/>
  <c r="C85" i="2"/>
  <c r="B85" i="2"/>
  <c r="AH84" i="2"/>
  <c r="AG84" i="2"/>
  <c r="AF84" i="2"/>
  <c r="AE84" i="2"/>
  <c r="AD84" i="2"/>
  <c r="AC84" i="2"/>
  <c r="AB84" i="2"/>
  <c r="V84" i="2" s="1"/>
  <c r="AA84" i="2"/>
  <c r="Z84" i="2"/>
  <c r="Y84" i="2"/>
  <c r="U84" i="2" s="1"/>
  <c r="W84" i="2" s="1"/>
  <c r="Q84" i="2"/>
  <c r="P84" i="2"/>
  <c r="L74" i="2" s="1"/>
  <c r="C84" i="2"/>
  <c r="B84" i="2"/>
  <c r="AH83" i="2"/>
  <c r="AG83" i="2"/>
  <c r="AF83" i="2"/>
  <c r="AE83" i="2"/>
  <c r="AD83" i="2"/>
  <c r="AC83" i="2"/>
  <c r="AB83" i="2"/>
  <c r="AA83" i="2"/>
  <c r="Z83" i="2"/>
  <c r="V83" i="2" s="1"/>
  <c r="Y83" i="2"/>
  <c r="U83" i="2" s="1"/>
  <c r="W83" i="2" s="1"/>
  <c r="Q83" i="2"/>
  <c r="P83" i="2"/>
  <c r="J73" i="2" s="1"/>
  <c r="C83" i="2"/>
  <c r="B83" i="2"/>
  <c r="AH82" i="2"/>
  <c r="AG82" i="2"/>
  <c r="AF82" i="2"/>
  <c r="AE82" i="2"/>
  <c r="AD82" i="2"/>
  <c r="AC82" i="2"/>
  <c r="AB82" i="2"/>
  <c r="AA82" i="2"/>
  <c r="Z82" i="2"/>
  <c r="V82" i="2" s="1"/>
  <c r="V75" i="2" s="1"/>
  <c r="Y82" i="2"/>
  <c r="U82" i="2"/>
  <c r="Q82" i="2"/>
  <c r="M75" i="2" s="1"/>
  <c r="P82" i="2"/>
  <c r="C82" i="2"/>
  <c r="B82" i="2"/>
  <c r="AH81" i="2"/>
  <c r="AG81" i="2"/>
  <c r="AF81" i="2"/>
  <c r="AE81" i="2"/>
  <c r="AD81" i="2"/>
  <c r="AC81" i="2"/>
  <c r="AB81" i="2"/>
  <c r="AA81" i="2"/>
  <c r="U81" i="2" s="1"/>
  <c r="Z81" i="2"/>
  <c r="Y81" i="2"/>
  <c r="V81" i="2"/>
  <c r="Q81" i="2"/>
  <c r="P81" i="2"/>
  <c r="C81" i="2"/>
  <c r="B81" i="2"/>
  <c r="AH80" i="2"/>
  <c r="AG80" i="2"/>
  <c r="AF80" i="2"/>
  <c r="AE80" i="2"/>
  <c r="AD80" i="2"/>
  <c r="AC80" i="2"/>
  <c r="AB80" i="2"/>
  <c r="V80" i="2" s="1"/>
  <c r="W80" i="2" s="1"/>
  <c r="AA80" i="2"/>
  <c r="Z80" i="2"/>
  <c r="Y80" i="2"/>
  <c r="U80" i="2" s="1"/>
  <c r="Q80" i="2"/>
  <c r="P80" i="2"/>
  <c r="C80" i="2"/>
  <c r="B80" i="2"/>
  <c r="K77" i="2"/>
  <c r="J77" i="2"/>
  <c r="I77" i="2"/>
  <c r="G77" i="2"/>
  <c r="F77" i="2"/>
  <c r="D77" i="2"/>
  <c r="M76" i="2"/>
  <c r="L76" i="2"/>
  <c r="H76" i="2"/>
  <c r="G76" i="2"/>
  <c r="F76" i="2"/>
  <c r="E76" i="2"/>
  <c r="L75" i="2"/>
  <c r="K75" i="2"/>
  <c r="G75" i="2"/>
  <c r="E75" i="2"/>
  <c r="D75" i="2"/>
  <c r="U74" i="2"/>
  <c r="M74" i="2"/>
  <c r="K74" i="2"/>
  <c r="J74" i="2"/>
  <c r="H74" i="2"/>
  <c r="E74" i="2"/>
  <c r="D74" i="2"/>
  <c r="M73" i="2"/>
  <c r="I73" i="2"/>
  <c r="H73" i="2"/>
  <c r="G73" i="2"/>
  <c r="F73" i="2"/>
  <c r="AH68" i="2"/>
  <c r="AG68" i="2"/>
  <c r="AF68" i="2"/>
  <c r="AE68" i="2"/>
  <c r="AD68" i="2"/>
  <c r="AC68" i="2"/>
  <c r="AB68" i="2"/>
  <c r="AA68" i="2"/>
  <c r="Z68" i="2"/>
  <c r="V68" i="2" s="1"/>
  <c r="Y68" i="2"/>
  <c r="U68" i="2"/>
  <c r="W68" i="2" s="1"/>
  <c r="Q68" i="2"/>
  <c r="P68" i="2"/>
  <c r="C68" i="2"/>
  <c r="B68" i="2"/>
  <c r="AH67" i="2"/>
  <c r="AG67" i="2"/>
  <c r="AF67" i="2"/>
  <c r="AE67" i="2"/>
  <c r="AD67" i="2"/>
  <c r="AC67" i="2"/>
  <c r="AB67" i="2"/>
  <c r="AA67" i="2"/>
  <c r="U67" i="2" s="1"/>
  <c r="W67" i="2" s="1"/>
  <c r="Z67" i="2"/>
  <c r="Y67" i="2"/>
  <c r="V67" i="2"/>
  <c r="Q67" i="2"/>
  <c r="P67" i="2"/>
  <c r="C67" i="2"/>
  <c r="B67" i="2"/>
  <c r="AH66" i="2"/>
  <c r="AG66" i="2"/>
  <c r="AF66" i="2"/>
  <c r="AE66" i="2"/>
  <c r="AD66" i="2"/>
  <c r="AC66" i="2"/>
  <c r="AB66" i="2"/>
  <c r="V66" i="2" s="1"/>
  <c r="AA66" i="2"/>
  <c r="Z66" i="2"/>
  <c r="Y66" i="2"/>
  <c r="U66" i="2" s="1"/>
  <c r="W66" i="2"/>
  <c r="Q66" i="2"/>
  <c r="P66" i="2"/>
  <c r="C66" i="2"/>
  <c r="B66" i="2"/>
  <c r="AH65" i="2"/>
  <c r="AG65" i="2"/>
  <c r="AF65" i="2"/>
  <c r="AE65" i="2"/>
  <c r="AD65" i="2"/>
  <c r="AC65" i="2"/>
  <c r="AB65" i="2"/>
  <c r="AA65" i="2"/>
  <c r="Z65" i="2"/>
  <c r="V65" i="2" s="1"/>
  <c r="Y65" i="2"/>
  <c r="U65" i="2" s="1"/>
  <c r="W65" i="2" s="1"/>
  <c r="Q65" i="2"/>
  <c r="M55" i="2" s="1"/>
  <c r="P65" i="2"/>
  <c r="C65" i="2"/>
  <c r="B65" i="2"/>
  <c r="AH64" i="2"/>
  <c r="AG64" i="2"/>
  <c r="AF64" i="2"/>
  <c r="AE64" i="2"/>
  <c r="AD64" i="2"/>
  <c r="AC64" i="2"/>
  <c r="AB64" i="2"/>
  <c r="AA64" i="2"/>
  <c r="Z64" i="2"/>
  <c r="V64" i="2" s="1"/>
  <c r="Y64" i="2"/>
  <c r="U64" i="2"/>
  <c r="W64" i="2" s="1"/>
  <c r="Q64" i="2"/>
  <c r="P64" i="2"/>
  <c r="C64" i="2"/>
  <c r="B64" i="2"/>
  <c r="AH63" i="2"/>
  <c r="AG63" i="2"/>
  <c r="AF63" i="2"/>
  <c r="AE63" i="2"/>
  <c r="AD63" i="2"/>
  <c r="AC63" i="2"/>
  <c r="AB63" i="2"/>
  <c r="AA63" i="2"/>
  <c r="U63" i="2" s="1"/>
  <c r="Z63" i="2"/>
  <c r="Y63" i="2"/>
  <c r="V63" i="2"/>
  <c r="Q63" i="2"/>
  <c r="P63" i="2"/>
  <c r="C63" i="2"/>
  <c r="B63" i="2"/>
  <c r="AH62" i="2"/>
  <c r="AG62" i="2"/>
  <c r="AF62" i="2"/>
  <c r="AE62" i="2"/>
  <c r="AD62" i="2"/>
  <c r="AC62" i="2"/>
  <c r="AB62" i="2"/>
  <c r="V62" i="2" s="1"/>
  <c r="AA62" i="2"/>
  <c r="Z62" i="2"/>
  <c r="Y62" i="2"/>
  <c r="U62" i="2" s="1"/>
  <c r="W62" i="2" s="1"/>
  <c r="Q62" i="2"/>
  <c r="P62" i="2"/>
  <c r="J52" i="2" s="1"/>
  <c r="C62" i="2"/>
  <c r="B62" i="2"/>
  <c r="AH61" i="2"/>
  <c r="AG61" i="2"/>
  <c r="AF61" i="2"/>
  <c r="AE61" i="2"/>
  <c r="AD61" i="2"/>
  <c r="AC61" i="2"/>
  <c r="AB61" i="2"/>
  <c r="AA61" i="2"/>
  <c r="Z61" i="2"/>
  <c r="V61" i="2" s="1"/>
  <c r="V54" i="2" s="1"/>
  <c r="Y61" i="2"/>
  <c r="U61" i="2" s="1"/>
  <c r="W61" i="2" s="1"/>
  <c r="Q61" i="2"/>
  <c r="P61" i="2"/>
  <c r="L54" i="2" s="1"/>
  <c r="C61" i="2"/>
  <c r="B61" i="2"/>
  <c r="AH60" i="2"/>
  <c r="AG60" i="2"/>
  <c r="AF60" i="2"/>
  <c r="AE60" i="2"/>
  <c r="AD60" i="2"/>
  <c r="AC60" i="2"/>
  <c r="AB60" i="2"/>
  <c r="AA60" i="2"/>
  <c r="Z60" i="2"/>
  <c r="V60" i="2" s="1"/>
  <c r="Y60" i="2"/>
  <c r="U60" i="2"/>
  <c r="Q60" i="2"/>
  <c r="K53" i="2" s="1"/>
  <c r="P60" i="2"/>
  <c r="C60" i="2"/>
  <c r="B60" i="2"/>
  <c r="AH59" i="2"/>
  <c r="AG59" i="2"/>
  <c r="AF59" i="2"/>
  <c r="AE59" i="2"/>
  <c r="AD59" i="2"/>
  <c r="AC59" i="2"/>
  <c r="AB59" i="2"/>
  <c r="AA59" i="2"/>
  <c r="U59" i="2" s="1"/>
  <c r="Z59" i="2"/>
  <c r="Y59" i="2"/>
  <c r="V59" i="2"/>
  <c r="Q59" i="2"/>
  <c r="P59" i="2"/>
  <c r="C59" i="2"/>
  <c r="B59" i="2"/>
  <c r="K56" i="2"/>
  <c r="J56" i="2"/>
  <c r="I56" i="2"/>
  <c r="G56" i="2"/>
  <c r="F56" i="2"/>
  <c r="E56" i="2"/>
  <c r="D56" i="2"/>
  <c r="L55" i="2"/>
  <c r="I55" i="2"/>
  <c r="H55" i="2"/>
  <c r="G55" i="2"/>
  <c r="D55" i="2"/>
  <c r="K54" i="2"/>
  <c r="J54" i="2"/>
  <c r="F54" i="2"/>
  <c r="E54" i="2"/>
  <c r="D54" i="2"/>
  <c r="M53" i="2"/>
  <c r="L53" i="2"/>
  <c r="J53" i="2"/>
  <c r="I53" i="2"/>
  <c r="E53" i="2"/>
  <c r="D53" i="2"/>
  <c r="M52" i="2"/>
  <c r="L52" i="2"/>
  <c r="K52" i="2"/>
  <c r="I52" i="2"/>
  <c r="H52" i="2"/>
  <c r="G52" i="2"/>
  <c r="O52" i="2" s="1"/>
  <c r="F52" i="2"/>
  <c r="AH47" i="2"/>
  <c r="AG47" i="2"/>
  <c r="AF47" i="2"/>
  <c r="AE47" i="2"/>
  <c r="AD47" i="2"/>
  <c r="AC47" i="2"/>
  <c r="AB47" i="2"/>
  <c r="AA47" i="2"/>
  <c r="Z47" i="2"/>
  <c r="V47" i="2" s="1"/>
  <c r="Y47" i="2"/>
  <c r="U47" i="2" s="1"/>
  <c r="Q47" i="2"/>
  <c r="P47" i="2"/>
  <c r="I39" i="2" s="1"/>
  <c r="C47" i="2"/>
  <c r="B47" i="2"/>
  <c r="AH46" i="2"/>
  <c r="AG46" i="2"/>
  <c r="AF46" i="2"/>
  <c r="AE46" i="2"/>
  <c r="AD46" i="2"/>
  <c r="AC46" i="2"/>
  <c r="AB46" i="2"/>
  <c r="AA46" i="2"/>
  <c r="Z46" i="2"/>
  <c r="Y46" i="2"/>
  <c r="U46" i="2"/>
  <c r="Q46" i="2"/>
  <c r="P46" i="2"/>
  <c r="C46" i="2"/>
  <c r="B46" i="2"/>
  <c r="AH45" i="2"/>
  <c r="AG45" i="2"/>
  <c r="AF45" i="2"/>
  <c r="AE45" i="2"/>
  <c r="AD45" i="2"/>
  <c r="AC45" i="2"/>
  <c r="AB45" i="2"/>
  <c r="AA45" i="2"/>
  <c r="U45" i="2" s="1"/>
  <c r="W45" i="2" s="1"/>
  <c r="Z45" i="2"/>
  <c r="Y45" i="2"/>
  <c r="V45" i="2"/>
  <c r="Q45" i="2"/>
  <c r="P45" i="2"/>
  <c r="C45" i="2"/>
  <c r="B45" i="2"/>
  <c r="AH44" i="2"/>
  <c r="AG44" i="2"/>
  <c r="AF44" i="2"/>
  <c r="AE44" i="2"/>
  <c r="AD44" i="2"/>
  <c r="AC44" i="2"/>
  <c r="AB44" i="2"/>
  <c r="V44" i="2" s="1"/>
  <c r="W44" i="2" s="1"/>
  <c r="AA44" i="2"/>
  <c r="U44" i="2" s="1"/>
  <c r="Z44" i="2"/>
  <c r="Y44" i="2"/>
  <c r="Q44" i="2"/>
  <c r="P44" i="2"/>
  <c r="C44" i="2"/>
  <c r="B44" i="2"/>
  <c r="AH43" i="2"/>
  <c r="AG43" i="2"/>
  <c r="AF43" i="2"/>
  <c r="AE43" i="2"/>
  <c r="AD43" i="2"/>
  <c r="AC43" i="2"/>
  <c r="AB43" i="2"/>
  <c r="AA43" i="2"/>
  <c r="Z43" i="2"/>
  <c r="V43" i="2" s="1"/>
  <c r="Y43" i="2"/>
  <c r="U43" i="2" s="1"/>
  <c r="Q43" i="2"/>
  <c r="F39" i="2" s="1"/>
  <c r="P43" i="2"/>
  <c r="C43" i="2"/>
  <c r="B43" i="2"/>
  <c r="AH42" i="2"/>
  <c r="AG42" i="2"/>
  <c r="AF42" i="2"/>
  <c r="AE42" i="2"/>
  <c r="AD42" i="2"/>
  <c r="AC42" i="2"/>
  <c r="AB42" i="2"/>
  <c r="AA42" i="2"/>
  <c r="Z42" i="2"/>
  <c r="V42" i="2" s="1"/>
  <c r="Y42" i="2"/>
  <c r="U42" i="2"/>
  <c r="Q42" i="2"/>
  <c r="I36" i="2" s="1"/>
  <c r="P42" i="2"/>
  <c r="C42" i="2"/>
  <c r="B42" i="2"/>
  <c r="V39" i="2"/>
  <c r="G39" i="2"/>
  <c r="D39" i="2"/>
  <c r="J38" i="2"/>
  <c r="G38" i="2"/>
  <c r="F38" i="2"/>
  <c r="E38" i="2"/>
  <c r="D38" i="2"/>
  <c r="K37" i="2"/>
  <c r="J37" i="2"/>
  <c r="I37" i="2"/>
  <c r="H37" i="2"/>
  <c r="E37" i="2"/>
  <c r="D37" i="2"/>
  <c r="U36" i="2"/>
  <c r="K36" i="2"/>
  <c r="H36" i="2"/>
  <c r="G36" i="2"/>
  <c r="F36" i="2"/>
  <c r="AH31" i="2"/>
  <c r="AG31" i="2"/>
  <c r="AF31" i="2"/>
  <c r="AE31" i="2"/>
  <c r="AD31" i="2"/>
  <c r="AC31" i="2"/>
  <c r="AB31" i="2"/>
  <c r="AA31" i="2"/>
  <c r="Z31" i="2"/>
  <c r="V31" i="2" s="1"/>
  <c r="Y31" i="2"/>
  <c r="U31" i="2" s="1"/>
  <c r="Q31" i="2"/>
  <c r="P31" i="2"/>
  <c r="I23" i="2" s="1"/>
  <c r="C31" i="2"/>
  <c r="B31" i="2"/>
  <c r="AH30" i="2"/>
  <c r="AG30" i="2"/>
  <c r="AF30" i="2"/>
  <c r="AE30" i="2"/>
  <c r="AD30" i="2"/>
  <c r="AC30" i="2"/>
  <c r="AB30" i="2"/>
  <c r="AA30" i="2"/>
  <c r="Z30" i="2"/>
  <c r="V30" i="2" s="1"/>
  <c r="Y30" i="2"/>
  <c r="U30" i="2"/>
  <c r="Q30" i="2"/>
  <c r="P30" i="2"/>
  <c r="C30" i="2"/>
  <c r="B30" i="2"/>
  <c r="AH29" i="2"/>
  <c r="AG29" i="2"/>
  <c r="AF29" i="2"/>
  <c r="AE29" i="2"/>
  <c r="AD29" i="2"/>
  <c r="AC29" i="2"/>
  <c r="AB29" i="2"/>
  <c r="AA29" i="2"/>
  <c r="U29" i="2" s="1"/>
  <c r="W29" i="2" s="1"/>
  <c r="Z29" i="2"/>
  <c r="Y29" i="2"/>
  <c r="V29" i="2"/>
  <c r="Q29" i="2"/>
  <c r="P29" i="2"/>
  <c r="C29" i="2"/>
  <c r="B29" i="2"/>
  <c r="AH28" i="2"/>
  <c r="AG28" i="2"/>
  <c r="AF28" i="2"/>
  <c r="AE28" i="2"/>
  <c r="AD28" i="2"/>
  <c r="AC28" i="2"/>
  <c r="AB28" i="2"/>
  <c r="AA28" i="2"/>
  <c r="U28" i="2" s="1"/>
  <c r="Z28" i="2"/>
  <c r="Y28" i="2"/>
  <c r="Q28" i="2"/>
  <c r="P28" i="2"/>
  <c r="C28" i="2"/>
  <c r="B28" i="2"/>
  <c r="AH27" i="2"/>
  <c r="AG27" i="2"/>
  <c r="AF27" i="2"/>
  <c r="AE27" i="2"/>
  <c r="AD27" i="2"/>
  <c r="AC27" i="2"/>
  <c r="AB27" i="2"/>
  <c r="AA27" i="2"/>
  <c r="Z27" i="2"/>
  <c r="V27" i="2" s="1"/>
  <c r="Y27" i="2"/>
  <c r="U27" i="2" s="1"/>
  <c r="Q27" i="2"/>
  <c r="F23" i="2" s="1"/>
  <c r="P27" i="2"/>
  <c r="C27" i="2"/>
  <c r="B27" i="2"/>
  <c r="AH26" i="2"/>
  <c r="AG26" i="2"/>
  <c r="AF26" i="2"/>
  <c r="AE26" i="2"/>
  <c r="AD26" i="2"/>
  <c r="AC26" i="2"/>
  <c r="AB26" i="2"/>
  <c r="AA26" i="2"/>
  <c r="Z26" i="2"/>
  <c r="V26" i="2" s="1"/>
  <c r="Y26" i="2"/>
  <c r="U26" i="2"/>
  <c r="Q26" i="2"/>
  <c r="I20" i="2" s="1"/>
  <c r="P26" i="2"/>
  <c r="C26" i="2"/>
  <c r="B26" i="2"/>
  <c r="V23" i="2"/>
  <c r="G23" i="2"/>
  <c r="D23" i="2"/>
  <c r="J22" i="2"/>
  <c r="G22" i="2"/>
  <c r="F22" i="2"/>
  <c r="E22" i="2"/>
  <c r="D22" i="2"/>
  <c r="K21" i="2"/>
  <c r="J21" i="2"/>
  <c r="I21" i="2"/>
  <c r="H21" i="2"/>
  <c r="E21" i="2"/>
  <c r="D21" i="2"/>
  <c r="U20" i="2"/>
  <c r="K20" i="2"/>
  <c r="H20" i="2"/>
  <c r="G20" i="2"/>
  <c r="F20" i="2"/>
  <c r="AH15" i="2"/>
  <c r="AG15" i="2"/>
  <c r="AF15" i="2"/>
  <c r="AE15" i="2"/>
  <c r="AD15" i="2"/>
  <c r="AC15" i="2"/>
  <c r="AB15" i="2"/>
  <c r="AA15" i="2"/>
  <c r="Z15" i="2"/>
  <c r="Y15" i="2"/>
  <c r="U15" i="2" s="1"/>
  <c r="Q15" i="2"/>
  <c r="P15" i="2"/>
  <c r="I7" i="2" s="1"/>
  <c r="C15" i="2"/>
  <c r="B15" i="2"/>
  <c r="AH14" i="2"/>
  <c r="AG14" i="2"/>
  <c r="AF14" i="2"/>
  <c r="AE14" i="2"/>
  <c r="AD14" i="2"/>
  <c r="AC14" i="2"/>
  <c r="AB14" i="2"/>
  <c r="AA14" i="2"/>
  <c r="Z14" i="2"/>
  <c r="V14" i="2" s="1"/>
  <c r="Y14" i="2"/>
  <c r="U14" i="2" s="1"/>
  <c r="W14" i="2" s="1"/>
  <c r="Q14" i="2"/>
  <c r="D5" i="2" s="1"/>
  <c r="P14" i="2"/>
  <c r="C14" i="2"/>
  <c r="B14" i="2"/>
  <c r="AH13" i="2"/>
  <c r="AG13" i="2"/>
  <c r="AF13" i="2"/>
  <c r="AE13" i="2"/>
  <c r="AD13" i="2"/>
  <c r="AC13" i="2"/>
  <c r="AB13" i="2"/>
  <c r="AA13" i="2"/>
  <c r="Z13" i="2"/>
  <c r="V13" i="2" s="1"/>
  <c r="Y13" i="2"/>
  <c r="U13" i="2"/>
  <c r="Q13" i="2"/>
  <c r="P13" i="2"/>
  <c r="C13" i="2"/>
  <c r="B13" i="2"/>
  <c r="AH12" i="2"/>
  <c r="AG12" i="2"/>
  <c r="AF12" i="2"/>
  <c r="AE12" i="2"/>
  <c r="AD12" i="2"/>
  <c r="AC12" i="2"/>
  <c r="AB12" i="2"/>
  <c r="V12" i="2" s="1"/>
  <c r="AA12" i="2"/>
  <c r="U12" i="2" s="1"/>
  <c r="Z12" i="2"/>
  <c r="Y12" i="2"/>
  <c r="Q12" i="2"/>
  <c r="P12" i="2"/>
  <c r="E7" i="2" s="1"/>
  <c r="C12" i="2"/>
  <c r="B12" i="2"/>
  <c r="AH11" i="2"/>
  <c r="AG11" i="2"/>
  <c r="AF11" i="2"/>
  <c r="AE11" i="2"/>
  <c r="AD11" i="2"/>
  <c r="AC11" i="2"/>
  <c r="AB11" i="2"/>
  <c r="V11" i="2" s="1"/>
  <c r="V5" i="2" s="1"/>
  <c r="AA11" i="2"/>
  <c r="Z11" i="2"/>
  <c r="Y11" i="2"/>
  <c r="U11" i="2" s="1"/>
  <c r="W11" i="2"/>
  <c r="Q11" i="2"/>
  <c r="K5" i="2" s="1"/>
  <c r="P11" i="2"/>
  <c r="J5" i="2" s="1"/>
  <c r="C11" i="2"/>
  <c r="B11" i="2"/>
  <c r="AH10" i="2"/>
  <c r="AG10" i="2"/>
  <c r="AF10" i="2"/>
  <c r="AE10" i="2"/>
  <c r="AD10" i="2"/>
  <c r="AC10" i="2"/>
  <c r="AB10" i="2"/>
  <c r="AA10" i="2"/>
  <c r="Z10" i="2"/>
  <c r="V10" i="2" s="1"/>
  <c r="Y10" i="2"/>
  <c r="U10" i="2" s="1"/>
  <c r="Q10" i="2"/>
  <c r="D6" i="2" s="1"/>
  <c r="P10" i="2"/>
  <c r="C10" i="2"/>
  <c r="B10" i="2"/>
  <c r="V7" i="2"/>
  <c r="F7" i="2"/>
  <c r="D7" i="2"/>
  <c r="J6" i="2"/>
  <c r="G6" i="2"/>
  <c r="F6" i="2"/>
  <c r="E6" i="2"/>
  <c r="I5" i="2"/>
  <c r="H5" i="2"/>
  <c r="E5" i="2"/>
  <c r="K4" i="2"/>
  <c r="J4" i="2"/>
  <c r="I4" i="2"/>
  <c r="H4" i="2"/>
  <c r="F4" i="2"/>
  <c r="AH31" i="1"/>
  <c r="AG31" i="1"/>
  <c r="AF31" i="1"/>
  <c r="AE31" i="1"/>
  <c r="AD31" i="1"/>
  <c r="AC31" i="1"/>
  <c r="AB31" i="1"/>
  <c r="AA31" i="1"/>
  <c r="Z31" i="1"/>
  <c r="Y31" i="1"/>
  <c r="Q31" i="1"/>
  <c r="H23" i="1" s="1"/>
  <c r="P31" i="1"/>
  <c r="I23" i="1" s="1"/>
  <c r="C31" i="1"/>
  <c r="B31" i="1"/>
  <c r="AH30" i="1"/>
  <c r="AG30" i="1"/>
  <c r="AF30" i="1"/>
  <c r="AE30" i="1"/>
  <c r="AD30" i="1"/>
  <c r="AC30" i="1"/>
  <c r="AB30" i="1"/>
  <c r="AA30" i="1"/>
  <c r="Z30" i="1"/>
  <c r="Y30" i="1"/>
  <c r="Q30" i="1"/>
  <c r="G20" i="1" s="1"/>
  <c r="P30" i="1"/>
  <c r="E21" i="1" s="1"/>
  <c r="C30" i="1"/>
  <c r="B30" i="1"/>
  <c r="AH29" i="1"/>
  <c r="AG29" i="1"/>
  <c r="AF29" i="1"/>
  <c r="AE29" i="1"/>
  <c r="AD29" i="1"/>
  <c r="AC29" i="1"/>
  <c r="AB29" i="1"/>
  <c r="AA29" i="1"/>
  <c r="Z29" i="1"/>
  <c r="Y29" i="1"/>
  <c r="Q29" i="1"/>
  <c r="I21" i="1" s="1"/>
  <c r="P29" i="1"/>
  <c r="G22" i="1" s="1"/>
  <c r="C29" i="1"/>
  <c r="B29" i="1"/>
  <c r="AH28" i="1"/>
  <c r="AG28" i="1"/>
  <c r="AF28" i="1"/>
  <c r="AE28" i="1"/>
  <c r="AD28" i="1"/>
  <c r="AC28" i="1"/>
  <c r="AB28" i="1"/>
  <c r="AA28" i="1"/>
  <c r="Z28" i="1"/>
  <c r="Y28" i="1"/>
  <c r="Q28" i="1"/>
  <c r="D23" i="1" s="1"/>
  <c r="P28" i="1"/>
  <c r="E23" i="1" s="1"/>
  <c r="C28" i="1"/>
  <c r="B28" i="1"/>
  <c r="AH27" i="1"/>
  <c r="AG27" i="1"/>
  <c r="AF27" i="1"/>
  <c r="AE27" i="1"/>
  <c r="AD27" i="1"/>
  <c r="AC27" i="1"/>
  <c r="AB27" i="1"/>
  <c r="AA27" i="1"/>
  <c r="Z27" i="1"/>
  <c r="Y27" i="1"/>
  <c r="Q27" i="1"/>
  <c r="K21" i="1" s="1"/>
  <c r="P27" i="1"/>
  <c r="G23" i="1" s="1"/>
  <c r="C27" i="1"/>
  <c r="B27" i="1"/>
  <c r="AH26" i="1"/>
  <c r="AG26" i="1"/>
  <c r="AF26" i="1"/>
  <c r="AE26" i="1"/>
  <c r="AD26" i="1"/>
  <c r="AC26" i="1"/>
  <c r="AB26" i="1"/>
  <c r="AA26" i="1"/>
  <c r="Z26" i="1"/>
  <c r="Y26" i="1"/>
  <c r="Q26" i="1"/>
  <c r="I20" i="1" s="1"/>
  <c r="P26" i="1"/>
  <c r="E22" i="1" s="1"/>
  <c r="C26" i="1"/>
  <c r="B26" i="1"/>
  <c r="D21" i="1"/>
  <c r="AH15" i="1"/>
  <c r="AG15" i="1"/>
  <c r="AF15" i="1"/>
  <c r="AE15" i="1"/>
  <c r="AD15" i="1"/>
  <c r="AC15" i="1"/>
  <c r="AB15" i="1"/>
  <c r="AA15" i="1"/>
  <c r="Z15" i="1"/>
  <c r="Y15" i="1"/>
  <c r="Q15" i="1"/>
  <c r="H7" i="1" s="1"/>
  <c r="P15" i="1"/>
  <c r="J6" i="1" s="1"/>
  <c r="C15" i="1"/>
  <c r="B15" i="1"/>
  <c r="AH14" i="1"/>
  <c r="AG14" i="1"/>
  <c r="AF14" i="1"/>
  <c r="AE14" i="1"/>
  <c r="AD14" i="1"/>
  <c r="AC14" i="1"/>
  <c r="AB14" i="1"/>
  <c r="AA14" i="1"/>
  <c r="Z14" i="1"/>
  <c r="Y14" i="1"/>
  <c r="Q14" i="1"/>
  <c r="P14" i="1"/>
  <c r="E5" i="1" s="1"/>
  <c r="C14" i="1"/>
  <c r="B14" i="1"/>
  <c r="AH13" i="1"/>
  <c r="AG13" i="1"/>
  <c r="AF13" i="1"/>
  <c r="AE13" i="1"/>
  <c r="AD13" i="1"/>
  <c r="AC13" i="1"/>
  <c r="AB13" i="1"/>
  <c r="AA13" i="1"/>
  <c r="Z13" i="1"/>
  <c r="Y13" i="1"/>
  <c r="Q13" i="1"/>
  <c r="I5" i="1" s="1"/>
  <c r="P13" i="1"/>
  <c r="G6" i="1" s="1"/>
  <c r="C13" i="1"/>
  <c r="B13" i="1"/>
  <c r="AH12" i="1"/>
  <c r="AG12" i="1"/>
  <c r="AF12" i="1"/>
  <c r="AE12" i="1"/>
  <c r="AD12" i="1"/>
  <c r="AC12" i="1"/>
  <c r="AB12" i="1"/>
  <c r="AA12" i="1"/>
  <c r="Z12" i="1"/>
  <c r="Y12" i="1"/>
  <c r="Q12" i="1"/>
  <c r="K4" i="1" s="1"/>
  <c r="P12" i="1"/>
  <c r="J4" i="1" s="1"/>
  <c r="C12" i="1"/>
  <c r="B12" i="1"/>
  <c r="AH11" i="1"/>
  <c r="AG11" i="1"/>
  <c r="AF11" i="1"/>
  <c r="AE11" i="1"/>
  <c r="AD11" i="1"/>
  <c r="AC11" i="1"/>
  <c r="AB11" i="1"/>
  <c r="AA11" i="1"/>
  <c r="Z11" i="1"/>
  <c r="Y11" i="1"/>
  <c r="Q11" i="1"/>
  <c r="F7" i="1" s="1"/>
  <c r="P11" i="1"/>
  <c r="G7" i="1" s="1"/>
  <c r="C11" i="1"/>
  <c r="B11" i="1"/>
  <c r="AH10" i="1"/>
  <c r="AG10" i="1"/>
  <c r="AF10" i="1"/>
  <c r="AE10" i="1"/>
  <c r="AD10" i="1"/>
  <c r="AC10" i="1"/>
  <c r="AB10" i="1"/>
  <c r="AA10" i="1"/>
  <c r="Z10" i="1"/>
  <c r="Y10" i="1"/>
  <c r="Q10" i="1"/>
  <c r="I4" i="1" s="1"/>
  <c r="P10" i="1"/>
  <c r="E6" i="1" s="1"/>
  <c r="C10" i="1"/>
  <c r="B10" i="1"/>
  <c r="D5" i="1"/>
  <c r="G4" i="1"/>
  <c r="W12" i="5" l="1"/>
  <c r="U4" i="5"/>
  <c r="V20" i="5"/>
  <c r="U22" i="5"/>
  <c r="U39" i="5"/>
  <c r="U53" i="5"/>
  <c r="W53" i="5" s="1"/>
  <c r="V55" i="5"/>
  <c r="W59" i="5"/>
  <c r="N53" i="5"/>
  <c r="O53" i="5" s="1"/>
  <c r="U6" i="5"/>
  <c r="V4" i="5"/>
  <c r="Q5" i="5"/>
  <c r="U20" i="5"/>
  <c r="W20" i="5" s="1"/>
  <c r="V22" i="5"/>
  <c r="W26" i="5"/>
  <c r="V36" i="5"/>
  <c r="U38" i="5"/>
  <c r="N54" i="5"/>
  <c r="O54" i="5" s="1"/>
  <c r="W55" i="5"/>
  <c r="W11" i="5"/>
  <c r="U5" i="5"/>
  <c r="V7" i="5"/>
  <c r="O7" i="5"/>
  <c r="W14" i="5"/>
  <c r="U21" i="5"/>
  <c r="W21" i="5" s="1"/>
  <c r="V23" i="5"/>
  <c r="W27" i="5"/>
  <c r="W28" i="5"/>
  <c r="U36" i="5"/>
  <c r="W36" i="5" s="1"/>
  <c r="V38" i="5"/>
  <c r="W42" i="5"/>
  <c r="O37" i="5"/>
  <c r="V52" i="5"/>
  <c r="U54" i="5"/>
  <c r="W62" i="5"/>
  <c r="O6" i="5"/>
  <c r="V6" i="5"/>
  <c r="U7" i="5"/>
  <c r="W7" i="5" s="1"/>
  <c r="V5" i="5"/>
  <c r="N21" i="5"/>
  <c r="O21" i="5" s="1"/>
  <c r="U23" i="5"/>
  <c r="W23" i="5" s="1"/>
  <c r="W30" i="5"/>
  <c r="U37" i="5"/>
  <c r="V39" i="5"/>
  <c r="W43" i="5"/>
  <c r="W44" i="5"/>
  <c r="V37" i="5"/>
  <c r="U52" i="5"/>
  <c r="W52" i="5" s="1"/>
  <c r="V54" i="5"/>
  <c r="W58" i="5"/>
  <c r="P6" i="5"/>
  <c r="Q23" i="5"/>
  <c r="Q39" i="5"/>
  <c r="Q55" i="5"/>
  <c r="Q6" i="5"/>
  <c r="P7" i="5"/>
  <c r="P21" i="5"/>
  <c r="N23" i="5"/>
  <c r="O23" i="5" s="1"/>
  <c r="P37" i="5"/>
  <c r="N39" i="5"/>
  <c r="O39" i="5" s="1"/>
  <c r="Q52" i="5"/>
  <c r="P53" i="5"/>
  <c r="N55" i="5"/>
  <c r="O55" i="5" s="1"/>
  <c r="J4" i="5"/>
  <c r="Q7" i="5"/>
  <c r="W10" i="5"/>
  <c r="H20" i="5"/>
  <c r="Q21" i="5"/>
  <c r="D22" i="5"/>
  <c r="H36" i="5"/>
  <c r="Q37" i="5"/>
  <c r="D38" i="5"/>
  <c r="H52" i="5"/>
  <c r="G4" i="5"/>
  <c r="U8" i="4"/>
  <c r="V4" i="4"/>
  <c r="O5" i="4"/>
  <c r="N28" i="4"/>
  <c r="U28" i="4"/>
  <c r="W28" i="4" s="1"/>
  <c r="V26" i="4"/>
  <c r="W17" i="4"/>
  <c r="U4" i="4"/>
  <c r="W4" i="4" s="1"/>
  <c r="V5" i="4"/>
  <c r="U7" i="4"/>
  <c r="V6" i="4"/>
  <c r="W19" i="4"/>
  <c r="V29" i="4"/>
  <c r="U25" i="4"/>
  <c r="W32" i="4"/>
  <c r="W33" i="4"/>
  <c r="W12" i="4"/>
  <c r="U5" i="4"/>
  <c r="W5" i="4" s="1"/>
  <c r="V7" i="4"/>
  <c r="V8" i="4"/>
  <c r="W13" i="4"/>
  <c r="U6" i="4"/>
  <c r="W6" i="4" s="1"/>
  <c r="W34" i="4"/>
  <c r="U27" i="4"/>
  <c r="W27" i="4" s="1"/>
  <c r="W16" i="4"/>
  <c r="N25" i="4"/>
  <c r="P29" i="4"/>
  <c r="V25" i="4"/>
  <c r="W35" i="4"/>
  <c r="V28" i="4"/>
  <c r="W38" i="4"/>
  <c r="W39" i="4"/>
  <c r="H4" i="4"/>
  <c r="O4" i="4" s="1"/>
  <c r="P4" i="4"/>
  <c r="M5" i="4"/>
  <c r="N8" i="4" s="1"/>
  <c r="D6" i="4"/>
  <c r="P8" i="4"/>
  <c r="Q25" i="4"/>
  <c r="U26" i="4"/>
  <c r="W26" i="4" s="1"/>
  <c r="F28" i="4"/>
  <c r="O28" i="4" s="1"/>
  <c r="L28" i="4"/>
  <c r="Q29" i="4"/>
  <c r="N27" i="4"/>
  <c r="Q4" i="4"/>
  <c r="F7" i="4"/>
  <c r="N7" i="4" s="1"/>
  <c r="L7" i="4"/>
  <c r="P7" i="4" s="1"/>
  <c r="W11" i="4"/>
  <c r="P27" i="4"/>
  <c r="Q28" i="4"/>
  <c r="H29" i="4"/>
  <c r="N29" i="4" s="1"/>
  <c r="U29" i="4"/>
  <c r="W29" i="4" s="1"/>
  <c r="H26" i="4"/>
  <c r="Q27" i="4" s="1"/>
  <c r="V36" i="3"/>
  <c r="V52" i="3"/>
  <c r="W43" i="3"/>
  <c r="U37" i="3"/>
  <c r="U53" i="3"/>
  <c r="U21" i="3"/>
  <c r="P7" i="3"/>
  <c r="W62" i="3"/>
  <c r="U55" i="3"/>
  <c r="W76" i="3"/>
  <c r="J4" i="3"/>
  <c r="K6" i="3"/>
  <c r="K22" i="3"/>
  <c r="Q37" i="3"/>
  <c r="E39" i="3"/>
  <c r="P36" i="3" s="1"/>
  <c r="W46" i="3"/>
  <c r="P53" i="3"/>
  <c r="U70" i="3"/>
  <c r="M86" i="3"/>
  <c r="K21" i="3"/>
  <c r="K4" i="3"/>
  <c r="U10" i="3"/>
  <c r="V6" i="3" s="1"/>
  <c r="U11" i="3"/>
  <c r="V14" i="3"/>
  <c r="E22" i="3"/>
  <c r="Q54" i="3"/>
  <c r="U60" i="3"/>
  <c r="W60" i="3" s="1"/>
  <c r="G68" i="3"/>
  <c r="N69" i="3" s="1"/>
  <c r="O69" i="3" s="1"/>
  <c r="U74" i="3"/>
  <c r="V75" i="3"/>
  <c r="U71" i="3" s="1"/>
  <c r="W71" i="3" s="1"/>
  <c r="V77" i="3"/>
  <c r="V79" i="3"/>
  <c r="E85" i="3"/>
  <c r="G86" i="3"/>
  <c r="Q86" i="3" s="1"/>
  <c r="G88" i="3"/>
  <c r="U95" i="3"/>
  <c r="V88" i="3" s="1"/>
  <c r="U98" i="3"/>
  <c r="I68" i="3"/>
  <c r="P68" i="3" s="1"/>
  <c r="P5" i="3"/>
  <c r="V11" i="3"/>
  <c r="U7" i="3" s="1"/>
  <c r="U12" i="3"/>
  <c r="W12" i="3" s="1"/>
  <c r="U14" i="3"/>
  <c r="U15" i="3"/>
  <c r="Q21" i="3"/>
  <c r="V27" i="3"/>
  <c r="W27" i="3" s="1"/>
  <c r="U30" i="3"/>
  <c r="W30" i="3" s="1"/>
  <c r="K52" i="3"/>
  <c r="N52" i="3" s="1"/>
  <c r="O52" i="3" s="1"/>
  <c r="U77" i="3"/>
  <c r="W77" i="3" s="1"/>
  <c r="V91" i="3"/>
  <c r="W91" i="3" s="1"/>
  <c r="V93" i="3"/>
  <c r="U96" i="3"/>
  <c r="W96" i="3" s="1"/>
  <c r="V98" i="3"/>
  <c r="U86" i="3" s="1"/>
  <c r="U100" i="3"/>
  <c r="W100" i="3" s="1"/>
  <c r="V4" i="3"/>
  <c r="W10" i="3"/>
  <c r="U5" i="3"/>
  <c r="W15" i="3"/>
  <c r="H4" i="3"/>
  <c r="U4" i="3"/>
  <c r="Q5" i="3"/>
  <c r="D6" i="3"/>
  <c r="J6" i="3"/>
  <c r="V13" i="3"/>
  <c r="W13" i="3" s="1"/>
  <c r="I20" i="3"/>
  <c r="Q20" i="3"/>
  <c r="N21" i="3"/>
  <c r="O21" i="3" s="1"/>
  <c r="U22" i="3"/>
  <c r="U28" i="3"/>
  <c r="W28" i="3" s="1"/>
  <c r="V31" i="3"/>
  <c r="W31" i="3" s="1"/>
  <c r="I36" i="3"/>
  <c r="N36" i="3" s="1"/>
  <c r="N37" i="3"/>
  <c r="U44" i="3"/>
  <c r="W44" i="3" s="1"/>
  <c r="V47" i="3"/>
  <c r="W47" i="3" s="1"/>
  <c r="Q52" i="3"/>
  <c r="N53" i="3"/>
  <c r="O53" i="3" s="1"/>
  <c r="V61" i="3"/>
  <c r="W61" i="3" s="1"/>
  <c r="W63" i="3"/>
  <c r="V84" i="3"/>
  <c r="D87" i="3"/>
  <c r="K84" i="3"/>
  <c r="I87" i="3"/>
  <c r="J86" i="3"/>
  <c r="V99" i="3"/>
  <c r="N5" i="3"/>
  <c r="O5" i="3" s="1"/>
  <c r="N7" i="3"/>
  <c r="P21" i="3"/>
  <c r="U26" i="3"/>
  <c r="V29" i="3"/>
  <c r="W29" i="3" s="1"/>
  <c r="P37" i="3"/>
  <c r="U42" i="3"/>
  <c r="V45" i="3"/>
  <c r="W45" i="3" s="1"/>
  <c r="P52" i="3"/>
  <c r="U58" i="3"/>
  <c r="V53" i="3"/>
  <c r="W53" i="3" s="1"/>
  <c r="V68" i="3"/>
  <c r="N70" i="3"/>
  <c r="O70" i="3" s="1"/>
  <c r="V71" i="3"/>
  <c r="W78" i="3"/>
  <c r="W79" i="3"/>
  <c r="W94" i="3"/>
  <c r="V95" i="3"/>
  <c r="W95" i="3" s="1"/>
  <c r="W97" i="3"/>
  <c r="N20" i="3"/>
  <c r="O20" i="3" s="1"/>
  <c r="V21" i="3"/>
  <c r="W21" i="3" s="1"/>
  <c r="V37" i="3"/>
  <c r="Q53" i="3"/>
  <c r="Q70" i="3"/>
  <c r="L84" i="3"/>
  <c r="E88" i="3"/>
  <c r="Q88" i="3" s="1"/>
  <c r="V87" i="3"/>
  <c r="W92" i="3"/>
  <c r="W93" i="3"/>
  <c r="N22" i="3"/>
  <c r="V23" i="3"/>
  <c r="J22" i="3"/>
  <c r="Q22" i="3" s="1"/>
  <c r="I23" i="3"/>
  <c r="Q23" i="3" s="1"/>
  <c r="O37" i="3"/>
  <c r="V39" i="3"/>
  <c r="J38" i="3"/>
  <c r="I39" i="3"/>
  <c r="P39" i="3" s="1"/>
  <c r="P54" i="3"/>
  <c r="N54" i="3"/>
  <c r="O54" i="3" s="1"/>
  <c r="V55" i="3"/>
  <c r="W55" i="3" s="1"/>
  <c r="W59" i="3"/>
  <c r="N71" i="3"/>
  <c r="O71" i="3" s="1"/>
  <c r="Q71" i="3"/>
  <c r="U68" i="3"/>
  <c r="W68" i="3" s="1"/>
  <c r="W74" i="3"/>
  <c r="P88" i="3"/>
  <c r="U87" i="3"/>
  <c r="W87" i="3" s="1"/>
  <c r="I85" i="3"/>
  <c r="F86" i="3"/>
  <c r="P20" i="3"/>
  <c r="I55" i="3"/>
  <c r="N88" i="3"/>
  <c r="Q68" i="3"/>
  <c r="O84" i="3"/>
  <c r="O88" i="3"/>
  <c r="W10" i="2"/>
  <c r="U4" i="2"/>
  <c r="W12" i="2"/>
  <c r="V4" i="2"/>
  <c r="Q5" i="2"/>
  <c r="P22" i="2"/>
  <c r="H23" i="2"/>
  <c r="P23" i="2" s="1"/>
  <c r="K22" i="2"/>
  <c r="N38" i="2"/>
  <c r="H39" i="2"/>
  <c r="Q38" i="2" s="1"/>
  <c r="K38" i="2"/>
  <c r="U55" i="2"/>
  <c r="V53" i="2"/>
  <c r="G7" i="2"/>
  <c r="U6" i="2"/>
  <c r="W13" i="2"/>
  <c r="P21" i="2"/>
  <c r="U22" i="2"/>
  <c r="W31" i="2"/>
  <c r="P37" i="2"/>
  <c r="P38" i="2"/>
  <c r="U38" i="2"/>
  <c r="W47" i="2"/>
  <c r="U54" i="2"/>
  <c r="W54" i="2" s="1"/>
  <c r="V55" i="2"/>
  <c r="W63" i="2"/>
  <c r="O74" i="2"/>
  <c r="V77" i="2"/>
  <c r="U73" i="2"/>
  <c r="W73" i="2" s="1"/>
  <c r="W86" i="2"/>
  <c r="N22" i="2"/>
  <c r="V73" i="2"/>
  <c r="U77" i="2"/>
  <c r="W77" i="2" s="1"/>
  <c r="I76" i="2"/>
  <c r="J75" i="2"/>
  <c r="P75" i="2" s="1"/>
  <c r="G4" i="2"/>
  <c r="N4" i="2" s="1"/>
  <c r="V15" i="2"/>
  <c r="W15" i="2" s="1"/>
  <c r="W27" i="2"/>
  <c r="U21" i="2"/>
  <c r="E23" i="2"/>
  <c r="J20" i="2"/>
  <c r="Q20" i="2" s="1"/>
  <c r="W30" i="2"/>
  <c r="W43" i="2"/>
  <c r="E39" i="2"/>
  <c r="J36" i="2"/>
  <c r="N36" i="2" s="1"/>
  <c r="O36" i="2" s="1"/>
  <c r="N55" i="2"/>
  <c r="V56" i="2"/>
  <c r="U52" i="2"/>
  <c r="W59" i="2"/>
  <c r="W60" i="2"/>
  <c r="U53" i="2"/>
  <c r="W53" i="2" s="1"/>
  <c r="L73" i="2"/>
  <c r="E77" i="2"/>
  <c r="V76" i="2"/>
  <c r="W81" i="2"/>
  <c r="U75" i="2"/>
  <c r="W75" i="2" s="1"/>
  <c r="W82" i="2"/>
  <c r="V28" i="2"/>
  <c r="W28" i="2" s="1"/>
  <c r="V46" i="2"/>
  <c r="W46" i="2" s="1"/>
  <c r="M54" i="2"/>
  <c r="H56" i="2"/>
  <c r="N56" i="2" s="1"/>
  <c r="G54" i="2"/>
  <c r="N54" i="2" s="1"/>
  <c r="H53" i="2"/>
  <c r="Q54" i="2" s="1"/>
  <c r="D76" i="2"/>
  <c r="K73" i="2"/>
  <c r="Q73" i="2" s="1"/>
  <c r="P7" i="2"/>
  <c r="U5" i="2"/>
  <c r="W5" i="2" s="1"/>
  <c r="H7" i="2"/>
  <c r="N7" i="2" s="1"/>
  <c r="K6" i="2"/>
  <c r="N6" i="2" s="1"/>
  <c r="Q21" i="2"/>
  <c r="Q23" i="2"/>
  <c r="V22" i="2"/>
  <c r="W26" i="2"/>
  <c r="U23" i="2"/>
  <c r="W23" i="2" s="1"/>
  <c r="V21" i="2"/>
  <c r="P36" i="2"/>
  <c r="Q37" i="2"/>
  <c r="Q39" i="2"/>
  <c r="V38" i="2"/>
  <c r="W42" i="2"/>
  <c r="U39" i="2"/>
  <c r="W39" i="2" s="1"/>
  <c r="V37" i="2"/>
  <c r="P54" i="2"/>
  <c r="O54" i="2"/>
  <c r="E55" i="2"/>
  <c r="P52" i="2" s="1"/>
  <c r="O56" i="2"/>
  <c r="V52" i="2"/>
  <c r="U56" i="2"/>
  <c r="W56" i="2" s="1"/>
  <c r="N74" i="2"/>
  <c r="U76" i="2"/>
  <c r="W76" i="2" s="1"/>
  <c r="V74" i="2"/>
  <c r="W74" i="2" s="1"/>
  <c r="I74" i="2"/>
  <c r="Q74" i="2" s="1"/>
  <c r="F75" i="2"/>
  <c r="N75" i="2" s="1"/>
  <c r="N21" i="2"/>
  <c r="O21" i="2" s="1"/>
  <c r="N37" i="2"/>
  <c r="O37" i="2" s="1"/>
  <c r="P39" i="2"/>
  <c r="Q52" i="2"/>
  <c r="F55" i="2"/>
  <c r="Q55" i="2" s="1"/>
  <c r="P55" i="2"/>
  <c r="Q56" i="2"/>
  <c r="H77" i="2"/>
  <c r="E7" i="1"/>
  <c r="F22" i="1"/>
  <c r="H5" i="1"/>
  <c r="U11" i="1"/>
  <c r="U12" i="1"/>
  <c r="U13" i="1"/>
  <c r="I7" i="1"/>
  <c r="J22" i="1"/>
  <c r="V12" i="1"/>
  <c r="W12" i="1" s="1"/>
  <c r="V14" i="1"/>
  <c r="V15" i="1"/>
  <c r="K20" i="1"/>
  <c r="V27" i="1"/>
  <c r="H21" i="1"/>
  <c r="F23" i="1"/>
  <c r="V28" i="1"/>
  <c r="V30" i="1"/>
  <c r="F4" i="1"/>
  <c r="K5" i="1"/>
  <c r="U27" i="1"/>
  <c r="F6" i="1"/>
  <c r="V11" i="1"/>
  <c r="D7" i="1"/>
  <c r="U10" i="1"/>
  <c r="F20" i="1"/>
  <c r="U28" i="1"/>
  <c r="U30" i="1"/>
  <c r="V31" i="1"/>
  <c r="V10" i="1"/>
  <c r="V13" i="1"/>
  <c r="U15" i="1"/>
  <c r="W15" i="1" s="1"/>
  <c r="J20" i="1"/>
  <c r="U26" i="1"/>
  <c r="U29" i="1"/>
  <c r="J5" i="1"/>
  <c r="K6" i="1"/>
  <c r="U14" i="1"/>
  <c r="J21" i="1"/>
  <c r="V26" i="1"/>
  <c r="V29" i="1"/>
  <c r="U31" i="1"/>
  <c r="K22" i="1"/>
  <c r="H4" i="1"/>
  <c r="D6" i="1"/>
  <c r="H20" i="1"/>
  <c r="D22" i="1"/>
  <c r="N52" i="5" l="1"/>
  <c r="O52" i="5" s="1"/>
  <c r="N36" i="5"/>
  <c r="O36" i="5" s="1"/>
  <c r="N20" i="5"/>
  <c r="O20" i="5" s="1"/>
  <c r="W5" i="5"/>
  <c r="W24" i="5"/>
  <c r="X24" i="5" s="1"/>
  <c r="P5" i="5"/>
  <c r="W22" i="5"/>
  <c r="P4" i="5"/>
  <c r="Q20" i="5"/>
  <c r="P52" i="5"/>
  <c r="P20" i="5"/>
  <c r="W54" i="5"/>
  <c r="W56" i="5" s="1"/>
  <c r="X56" i="5" s="1"/>
  <c r="Q54" i="5"/>
  <c r="W39" i="5"/>
  <c r="Q4" i="5"/>
  <c r="Q38" i="5"/>
  <c r="P38" i="5"/>
  <c r="N38" i="5"/>
  <c r="O38" i="5" s="1"/>
  <c r="Q22" i="5"/>
  <c r="P22" i="5"/>
  <c r="N22" i="5"/>
  <c r="O22" i="5" s="1"/>
  <c r="Q36" i="5"/>
  <c r="W37" i="5"/>
  <c r="W6" i="5"/>
  <c r="N4" i="5"/>
  <c r="O4" i="5" s="1"/>
  <c r="W4" i="5"/>
  <c r="P36" i="5"/>
  <c r="W38" i="5"/>
  <c r="W40" i="5" s="1"/>
  <c r="X40" i="5" s="1"/>
  <c r="N5" i="5"/>
  <c r="O5" i="5" s="1"/>
  <c r="P28" i="4"/>
  <c r="O7" i="4"/>
  <c r="W25" i="4"/>
  <c r="W30" i="4" s="1"/>
  <c r="X30" i="4" s="1"/>
  <c r="Q7" i="4"/>
  <c r="O8" i="4"/>
  <c r="P5" i="4"/>
  <c r="P26" i="4"/>
  <c r="Q26" i="4"/>
  <c r="O27" i="4"/>
  <c r="Q8" i="4"/>
  <c r="N26" i="4"/>
  <c r="P6" i="4"/>
  <c r="Q6" i="4"/>
  <c r="O6" i="4"/>
  <c r="N6" i="4"/>
  <c r="N4" i="4"/>
  <c r="W7" i="4"/>
  <c r="W9" i="4" s="1"/>
  <c r="X9" i="4" s="1"/>
  <c r="Q5" i="4"/>
  <c r="W8" i="4"/>
  <c r="O26" i="4"/>
  <c r="O29" i="4"/>
  <c r="N5" i="4"/>
  <c r="P86" i="3"/>
  <c r="V70" i="3"/>
  <c r="W70" i="3" s="1"/>
  <c r="P70" i="3"/>
  <c r="O7" i="3"/>
  <c r="N68" i="3"/>
  <c r="O68" i="3" s="1"/>
  <c r="N84" i="3"/>
  <c r="N85" i="3"/>
  <c r="V69" i="3"/>
  <c r="W69" i="3" s="1"/>
  <c r="W72" i="3" s="1"/>
  <c r="X72" i="3" s="1"/>
  <c r="W37" i="3"/>
  <c r="U84" i="3"/>
  <c r="W84" i="3" s="1"/>
  <c r="W75" i="3"/>
  <c r="P84" i="3"/>
  <c r="W11" i="3"/>
  <c r="U85" i="3"/>
  <c r="P69" i="3"/>
  <c r="P55" i="3"/>
  <c r="V85" i="3"/>
  <c r="N38" i="3"/>
  <c r="O38" i="3" s="1"/>
  <c r="V7" i="3"/>
  <c r="W7" i="3" s="1"/>
  <c r="W14" i="3"/>
  <c r="V5" i="3"/>
  <c r="U69" i="3"/>
  <c r="Q7" i="3"/>
  <c r="N4" i="3"/>
  <c r="O4" i="3" s="1"/>
  <c r="W98" i="3"/>
  <c r="N86" i="3"/>
  <c r="P38" i="3"/>
  <c r="P22" i="3"/>
  <c r="W86" i="3"/>
  <c r="O86" i="3"/>
  <c r="W99" i="3"/>
  <c r="V86" i="3"/>
  <c r="O87" i="3"/>
  <c r="N87" i="3"/>
  <c r="Q87" i="3"/>
  <c r="P87" i="3"/>
  <c r="O36" i="3"/>
  <c r="Q38" i="3"/>
  <c r="P23" i="3"/>
  <c r="U6" i="3"/>
  <c r="W6" i="3" s="1"/>
  <c r="O85" i="3"/>
  <c r="N55" i="3"/>
  <c r="N39" i="3"/>
  <c r="N23" i="3"/>
  <c r="O23" i="3" s="1"/>
  <c r="U52" i="3"/>
  <c r="W52" i="3" s="1"/>
  <c r="W58" i="3"/>
  <c r="V54" i="3"/>
  <c r="U36" i="3"/>
  <c r="W36" i="3" s="1"/>
  <c r="W42" i="3"/>
  <c r="V38" i="3"/>
  <c r="U88" i="3"/>
  <c r="W88" i="3" s="1"/>
  <c r="U54" i="3"/>
  <c r="W4" i="3"/>
  <c r="Q4" i="3"/>
  <c r="U23" i="3"/>
  <c r="W23" i="3" s="1"/>
  <c r="P4" i="3"/>
  <c r="O22" i="3"/>
  <c r="U39" i="3"/>
  <c r="W39" i="3" s="1"/>
  <c r="P85" i="3"/>
  <c r="Q55" i="3"/>
  <c r="Q39" i="3"/>
  <c r="O55" i="3"/>
  <c r="O39" i="3"/>
  <c r="U20" i="3"/>
  <c r="W20" i="3" s="1"/>
  <c r="W26" i="3"/>
  <c r="V22" i="3"/>
  <c r="W22" i="3" s="1"/>
  <c r="U38" i="3"/>
  <c r="W38" i="3" s="1"/>
  <c r="W5" i="3"/>
  <c r="Q36" i="3"/>
  <c r="Q85" i="3"/>
  <c r="Q84" i="3"/>
  <c r="N6" i="3"/>
  <c r="O6" i="3" s="1"/>
  <c r="Q6" i="3"/>
  <c r="P6" i="3"/>
  <c r="O7" i="2"/>
  <c r="P77" i="2"/>
  <c r="Q77" i="2"/>
  <c r="U37" i="2"/>
  <c r="W37" i="2" s="1"/>
  <c r="O53" i="2"/>
  <c r="V36" i="2"/>
  <c r="W36" i="2" s="1"/>
  <c r="O77" i="2"/>
  <c r="O6" i="2"/>
  <c r="P6" i="2"/>
  <c r="Q75" i="2"/>
  <c r="O38" i="2"/>
  <c r="O22" i="2"/>
  <c r="W52" i="2"/>
  <c r="N23" i="2"/>
  <c r="O23" i="2"/>
  <c r="Q36" i="2"/>
  <c r="W78" i="2"/>
  <c r="X78" i="2" s="1"/>
  <c r="P74" i="2"/>
  <c r="W38" i="2"/>
  <c r="V20" i="2"/>
  <c r="W20" i="2" s="1"/>
  <c r="N5" i="2"/>
  <c r="O5" i="2" s="1"/>
  <c r="O75" i="2"/>
  <c r="P56" i="2"/>
  <c r="Q6" i="2"/>
  <c r="N73" i="2"/>
  <c r="N53" i="2"/>
  <c r="Q7" i="2"/>
  <c r="O76" i="2"/>
  <c r="N76" i="2"/>
  <c r="Q76" i="2"/>
  <c r="P76" i="2"/>
  <c r="W21" i="2"/>
  <c r="Q22" i="2"/>
  <c r="W22" i="2"/>
  <c r="W55" i="2"/>
  <c r="N20" i="2"/>
  <c r="O20" i="2" s="1"/>
  <c r="V6" i="2"/>
  <c r="W6" i="2" s="1"/>
  <c r="P53" i="2"/>
  <c r="Q53" i="2"/>
  <c r="N77" i="2"/>
  <c r="O73" i="2"/>
  <c r="O55" i="2"/>
  <c r="N52" i="2"/>
  <c r="P20" i="2"/>
  <c r="N39" i="2"/>
  <c r="O39" i="2"/>
  <c r="Q4" i="2"/>
  <c r="O4" i="2"/>
  <c r="P73" i="2"/>
  <c r="P4" i="2"/>
  <c r="P5" i="2"/>
  <c r="U7" i="2"/>
  <c r="W7" i="2" s="1"/>
  <c r="W4" i="2"/>
  <c r="N23" i="1"/>
  <c r="V20" i="1"/>
  <c r="U7" i="1"/>
  <c r="N21" i="1"/>
  <c r="O21" i="1" s="1"/>
  <c r="U5" i="1"/>
  <c r="W11" i="1"/>
  <c r="V6" i="1"/>
  <c r="U20" i="1"/>
  <c r="V21" i="1"/>
  <c r="W21" i="1" s="1"/>
  <c r="Q23" i="1"/>
  <c r="W13" i="1"/>
  <c r="U21" i="1"/>
  <c r="W27" i="1"/>
  <c r="V22" i="1"/>
  <c r="N4" i="1"/>
  <c r="O4" i="1" s="1"/>
  <c r="P21" i="1"/>
  <c r="W14" i="1"/>
  <c r="U4" i="1"/>
  <c r="V4" i="1"/>
  <c r="W4" i="1" s="1"/>
  <c r="W30" i="1"/>
  <c r="Q21" i="1"/>
  <c r="P23" i="1"/>
  <c r="U23" i="1"/>
  <c r="W31" i="1"/>
  <c r="P7" i="1"/>
  <c r="V23" i="1"/>
  <c r="N20" i="1"/>
  <c r="O20" i="1" s="1"/>
  <c r="O23" i="1"/>
  <c r="W28" i="1"/>
  <c r="W10" i="1"/>
  <c r="W29" i="1"/>
  <c r="V5" i="1"/>
  <c r="P4" i="1"/>
  <c r="N7" i="1"/>
  <c r="O7" i="1" s="1"/>
  <c r="U22" i="1"/>
  <c r="Q7" i="1"/>
  <c r="Q5" i="1"/>
  <c r="P5" i="1"/>
  <c r="N5" i="1"/>
  <c r="O5" i="1" s="1"/>
  <c r="P20" i="1"/>
  <c r="V7" i="1"/>
  <c r="W26" i="1"/>
  <c r="Q20" i="1"/>
  <c r="U6" i="1"/>
  <c r="Q6" i="1"/>
  <c r="N6" i="1"/>
  <c r="O6" i="1" s="1"/>
  <c r="P6" i="1"/>
  <c r="Q4" i="1"/>
  <c r="Q22" i="1"/>
  <c r="P22" i="1"/>
  <c r="N22" i="1"/>
  <c r="O22" i="1" s="1"/>
  <c r="W8" i="5" l="1"/>
  <c r="X8" i="5" s="1"/>
  <c r="W54" i="3"/>
  <c r="W85" i="3"/>
  <c r="W89" i="3" s="1"/>
  <c r="X89" i="3" s="1"/>
  <c r="W24" i="3"/>
  <c r="X24" i="3" s="1"/>
  <c r="W8" i="3"/>
  <c r="X8" i="3" s="1"/>
  <c r="W56" i="3"/>
  <c r="X56" i="3" s="1"/>
  <c r="W40" i="3"/>
  <c r="X40" i="3" s="1"/>
  <c r="W8" i="2"/>
  <c r="X8" i="2" s="1"/>
  <c r="W57" i="2"/>
  <c r="X57" i="2" s="1"/>
  <c r="W40" i="2"/>
  <c r="X40" i="2" s="1"/>
  <c r="W24" i="2"/>
  <c r="X24" i="2" s="1"/>
  <c r="W6" i="1"/>
  <c r="W7" i="1"/>
  <c r="W22" i="1"/>
  <c r="W5" i="1"/>
  <c r="W20" i="1"/>
  <c r="W23" i="1"/>
  <c r="W8" i="1" l="1"/>
  <c r="X8" i="1" s="1"/>
  <c r="W24" i="1"/>
  <c r="X24" i="1" s="1"/>
</calcChain>
</file>

<file path=xl/sharedStrings.xml><?xml version="1.0" encoding="utf-8"?>
<sst xmlns="http://schemas.openxmlformats.org/spreadsheetml/2006/main" count="1270" uniqueCount="211">
  <si>
    <t>Pohjanmaa Liiga</t>
  </si>
  <si>
    <t>Luokka:</t>
  </si>
  <si>
    <t>Nuoret</t>
  </si>
  <si>
    <t>Lohko/Pool</t>
  </si>
  <si>
    <t>Pöytä /Table</t>
  </si>
  <si>
    <t>Päivä /Date</t>
  </si>
  <si>
    <t>Klo / Time:</t>
  </si>
  <si>
    <t>Nimi / Name</t>
  </si>
  <si>
    <t>Seura / Club</t>
  </si>
  <si>
    <t>1</t>
  </si>
  <si>
    <t>2</t>
  </si>
  <si>
    <t>3</t>
  </si>
  <si>
    <t>4</t>
  </si>
  <si>
    <t>V</t>
  </si>
  <si>
    <t>T</t>
  </si>
  <si>
    <t>Eräsum</t>
  </si>
  <si>
    <t>Sija</t>
  </si>
  <si>
    <t>Pistesum</t>
  </si>
  <si>
    <t>ero</t>
  </si>
  <si>
    <t>Jesse Ikola</t>
  </si>
  <si>
    <t>KoKu</t>
  </si>
  <si>
    <t>Onni Kujala</t>
  </si>
  <si>
    <t>SeSi</t>
  </si>
  <si>
    <t>Julius Rantala</t>
  </si>
  <si>
    <t>Por-83</t>
  </si>
  <si>
    <t>Isak Porthin</t>
  </si>
  <si>
    <t>BTK Halex</t>
  </si>
  <si>
    <t xml:space="preserve">Merkitse vain erien jäännöspisteet ( esim 11-7 = 7 tai 6-11 = -6 ).  Huom. miinus nolla ( '-0 ), käytä edessä yläpilkkua (tähtimerkin alla) </t>
  </si>
  <si>
    <t>tark</t>
  </si>
  <si>
    <t>Ottelut / Matches</t>
  </si>
  <si>
    <t>1.erä</t>
  </si>
  <si>
    <t>2.erä</t>
  </si>
  <si>
    <t>3.erä</t>
  </si>
  <si>
    <t>4.erä</t>
  </si>
  <si>
    <t>5.erä</t>
  </si>
  <si>
    <t>Erät</t>
  </si>
  <si>
    <t>1-3 / 2</t>
  </si>
  <si>
    <t>2-4 / 1</t>
  </si>
  <si>
    <t>1-4 / 3</t>
  </si>
  <si>
    <t>2-3 / 4</t>
  </si>
  <si>
    <t>1-2 / 3</t>
  </si>
  <si>
    <t>3-4 / 1</t>
  </si>
  <si>
    <t>Topi Välimäki</t>
  </si>
  <si>
    <t>Kalle Tomberg</t>
  </si>
  <si>
    <t>Arik Porthin</t>
  </si>
  <si>
    <t>Aleksi Ikola</t>
  </si>
  <si>
    <t>Pohjanmaa liiga</t>
  </si>
  <si>
    <t>Nuoret jatko</t>
  </si>
  <si>
    <t>17.2.2019</t>
  </si>
  <si>
    <t>RN</t>
  </si>
  <si>
    <t>Nimi</t>
  </si>
  <si>
    <t>Seura</t>
  </si>
  <si>
    <t>A1</t>
  </si>
  <si>
    <t>Jesse Ikola, KoKu</t>
  </si>
  <si>
    <t>11-8, 12-10, 11-8</t>
  </si>
  <si>
    <t>B2</t>
  </si>
  <si>
    <t>3-0</t>
  </si>
  <si>
    <t>Aleksi Ikola, KoKu</t>
  </si>
  <si>
    <t>11-8, 11-5, 11-8</t>
  </si>
  <si>
    <t>5</t>
  </si>
  <si>
    <t>B1</t>
  </si>
  <si>
    <t>Topi Välimäki, SeSi</t>
  </si>
  <si>
    <t>6</t>
  </si>
  <si>
    <t>2-11, 10-12, 10-12</t>
  </si>
  <si>
    <t>7</t>
  </si>
  <si>
    <t>A2</t>
  </si>
  <si>
    <t>0-3</t>
  </si>
  <si>
    <t>Onni Kujala, SeSi</t>
  </si>
  <si>
    <t>8</t>
  </si>
  <si>
    <t>Pohjanmaan Liiga</t>
  </si>
  <si>
    <t>Harraste</t>
  </si>
  <si>
    <t>Sakari Paaso</t>
  </si>
  <si>
    <t>Tevaniemi Juhani</t>
  </si>
  <si>
    <t>PeTo</t>
  </si>
  <si>
    <t>Sanna Harjunpää</t>
  </si>
  <si>
    <t>Jukka Kalliomäki</t>
  </si>
  <si>
    <t>Gurut</t>
  </si>
  <si>
    <t>Kari Jokiranta</t>
  </si>
  <si>
    <t>Rami Peltovirta</t>
  </si>
  <si>
    <t>Antti Kuivinen</t>
  </si>
  <si>
    <t>Kai Asunmaa</t>
  </si>
  <si>
    <t>Arto Anttila</t>
  </si>
  <si>
    <t>Mikaela Norrbo</t>
  </si>
  <si>
    <t>IU</t>
  </si>
  <si>
    <t>Ville tuomela</t>
  </si>
  <si>
    <t>KurVi</t>
  </si>
  <si>
    <t>Kalle Anttila</t>
  </si>
  <si>
    <t>Pasi Kärki</t>
  </si>
  <si>
    <t>Ero</t>
  </si>
  <si>
    <t>1-5 / 3</t>
  </si>
  <si>
    <t>3-5 / 2</t>
  </si>
  <si>
    <t>1-4 / 5</t>
  </si>
  <si>
    <t>2-5 / 4</t>
  </si>
  <si>
    <t>4-5 / 1</t>
  </si>
  <si>
    <t>3-4 / 5</t>
  </si>
  <si>
    <t>Julmala Juha</t>
  </si>
  <si>
    <t>Timo Haavisto</t>
  </si>
  <si>
    <t>Li Ming</t>
  </si>
  <si>
    <t>Harrastesarja jatko</t>
  </si>
  <si>
    <t>Sakari Paaso, SeSi</t>
  </si>
  <si>
    <t>11-5, 5-11, 11-5, 9-11, 11-8</t>
  </si>
  <si>
    <t>3-2</t>
  </si>
  <si>
    <t>E2</t>
  </si>
  <si>
    <t>Juha Julmala, PeTo</t>
  </si>
  <si>
    <t>11-5, 6-11, 11-6, 11-4</t>
  </si>
  <si>
    <t>6-11, 7-11, 1-11</t>
  </si>
  <si>
    <t>Kai Asunmaa, PeTo</t>
  </si>
  <si>
    <t>3-1</t>
  </si>
  <si>
    <t>C2</t>
  </si>
  <si>
    <t>11-5, 7-11, 9-11, 6-11</t>
  </si>
  <si>
    <t>1-3</t>
  </si>
  <si>
    <t>Ville Tuomela, KurVi</t>
  </si>
  <si>
    <t>D1</t>
  </si>
  <si>
    <t>Ville Tuomela</t>
  </si>
  <si>
    <t>3-11, 11-9, 6-11, 11-5, 11-8</t>
  </si>
  <si>
    <t>9</t>
  </si>
  <si>
    <t>C1</t>
  </si>
  <si>
    <t>Arto Anttila, Gurut</t>
  </si>
  <si>
    <t>10</t>
  </si>
  <si>
    <t>15-17, 11-8, 11-8, 11-6</t>
  </si>
  <si>
    <t>11</t>
  </si>
  <si>
    <t>11-2, 11-5, 11-6</t>
  </si>
  <si>
    <t>12</t>
  </si>
  <si>
    <t>E1</t>
  </si>
  <si>
    <t>Juhani Tevaniemi, PeTo</t>
  </si>
  <si>
    <t>7-11, 16-18, 11-8, 7-11</t>
  </si>
  <si>
    <t>13</t>
  </si>
  <si>
    <t>D2</t>
  </si>
  <si>
    <t>Kari Jokiranta, SeSi</t>
  </si>
  <si>
    <t>14</t>
  </si>
  <si>
    <t>7-11, 4-11, 5-11</t>
  </si>
  <si>
    <t>15</t>
  </si>
  <si>
    <t>16</t>
  </si>
  <si>
    <t>Rating</t>
  </si>
  <si>
    <t>Risto Jokiranta</t>
  </si>
  <si>
    <t>YPTS</t>
  </si>
  <si>
    <t>Jani Harju</t>
  </si>
  <si>
    <t>Anni Heljala</t>
  </si>
  <si>
    <t>Jukka Lindroos</t>
  </si>
  <si>
    <t>Bo-Eric Herrgård</t>
  </si>
  <si>
    <t>Lars Edberg</t>
  </si>
  <si>
    <t>Tomas Porthin</t>
  </si>
  <si>
    <t>Bengt Lerviks</t>
  </si>
  <si>
    <t>Peter Norrbo</t>
  </si>
  <si>
    <t>Esa Wallius</t>
  </si>
  <si>
    <t>Zelfir Hot</t>
  </si>
  <si>
    <t>Jaakko Syrjänen</t>
  </si>
  <si>
    <t>Kauhajoki</t>
  </si>
  <si>
    <t>Keijo Mäntyniemi</t>
  </si>
  <si>
    <t>Rating jatko</t>
  </si>
  <si>
    <t>Jani Harju, KoKu</t>
  </si>
  <si>
    <t>12-10, 6-11, 11-3, 11-9</t>
  </si>
  <si>
    <t>F1</t>
  </si>
  <si>
    <t>11-6, 8-11, 7-11, 8-11</t>
  </si>
  <si>
    <t>Zelfir Hot, Por-83</t>
  </si>
  <si>
    <t>7-11, 4-11, 9-11</t>
  </si>
  <si>
    <t>Tomas Porthin, BTK Halex</t>
  </si>
  <si>
    <t>11-9, 3-11, 9-11, 3-11</t>
  </si>
  <si>
    <t>Lars Edberg, KurVi</t>
  </si>
  <si>
    <t>11-13, 7-11, 7-11</t>
  </si>
  <si>
    <t>11-4, 8-11, 11-9, 11-3</t>
  </si>
  <si>
    <t>Bo-Eric Herrgård, KoKu</t>
  </si>
  <si>
    <t>4-11, 11-7, 11-6, 11-6</t>
  </si>
  <si>
    <t>5-11, 14-16, 9-11</t>
  </si>
  <si>
    <t>Peter Norrbo, KurVi</t>
  </si>
  <si>
    <t>11-3, 8-11, 9-11, 2-11</t>
  </si>
  <si>
    <t>11-7, 11-6, 11-2</t>
  </si>
  <si>
    <t>Bengt Lerviks, KoKu</t>
  </si>
  <si>
    <t>Anni Heljala, Por-83</t>
  </si>
  <si>
    <t>F2</t>
  </si>
  <si>
    <t>8-11, 11-7, 7-11, 8-11</t>
  </si>
  <si>
    <t>M 1900</t>
  </si>
  <si>
    <t>M 1900 jatko</t>
  </si>
  <si>
    <t>Risto Jokiranta, YPTS</t>
  </si>
  <si>
    <t>11-9, 4-11, 3-11</t>
  </si>
  <si>
    <t>1-2</t>
  </si>
  <si>
    <t>11-8, 11-6, 11-5</t>
  </si>
  <si>
    <t>10-12, 11-4, 7-11</t>
  </si>
  <si>
    <t>Esa Wallius, PeTo</t>
  </si>
  <si>
    <t>Nelinpeli</t>
  </si>
  <si>
    <t>,</t>
  </si>
  <si>
    <t>Wallius/Edberg</t>
  </si>
  <si>
    <t>PeTo/SeSi</t>
  </si>
  <si>
    <t>Jokiranta/Kujala</t>
  </si>
  <si>
    <t>Herrgård/Lerviks</t>
  </si>
  <si>
    <t>Asunmaa/Tuomela</t>
  </si>
  <si>
    <t>PeTo/KurVi</t>
  </si>
  <si>
    <t>Anttila/Anttila</t>
  </si>
  <si>
    <t>Norrbo/Norrbo</t>
  </si>
  <si>
    <t>KurVi/IU</t>
  </si>
  <si>
    <t>Haavisto/Lindroos</t>
  </si>
  <si>
    <t>Kärki/Kuivinen</t>
  </si>
  <si>
    <t>Syrjänen/Mäntyniemi</t>
  </si>
  <si>
    <t>Kauhajoki/KurVi</t>
  </si>
  <si>
    <t>Hot/Ming</t>
  </si>
  <si>
    <t>Paaso/Välimäki</t>
  </si>
  <si>
    <r>
      <t xml:space="preserve">Heljala/Heljala </t>
    </r>
    <r>
      <rPr>
        <sz val="10"/>
        <color rgb="FFFF0000"/>
        <rFont val="SWISS"/>
      </rPr>
      <t>(luovutti)</t>
    </r>
  </si>
  <si>
    <t>Nelinpeli jatko</t>
  </si>
  <si>
    <t>7-11, 12-10, 8-11</t>
  </si>
  <si>
    <t>Syrjänen/Mäntyniemi, Kauhajoki/KurVi</t>
  </si>
  <si>
    <t>11-9, 8-11, 11-9</t>
  </si>
  <si>
    <t>0-11, 13-15</t>
  </si>
  <si>
    <t>2-1</t>
  </si>
  <si>
    <t>0-2</t>
  </si>
  <si>
    <t>Haavisto/Lindroos, KurVi</t>
  </si>
  <si>
    <t>13-11, 9-11, 5-11</t>
  </si>
  <si>
    <t>8-11, 9-11</t>
  </si>
  <si>
    <t>Wallius/Edberg, PeTo/SeSi</t>
  </si>
  <si>
    <t>8-11, 3-11</t>
  </si>
  <si>
    <t>5-11, 12-10, 11-13</t>
  </si>
  <si>
    <t>Herrgård/Lerviks, KoKu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</si>
</sst>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d\.m\.yyyy"/>
  </numFmts>
  <fonts count="31">
    <font>
      <sz val="11"/>
      <color theme="1"/>
      <name val="Calibri"/>
      <family val="2"/>
      <scheme val="minor"/>
    </font>
    <font>
      <b/>
      <sz val="12"/>
      <color indexed="8"/>
      <name val="SWISS"/>
    </font>
    <font>
      <b/>
      <sz val="12"/>
      <name val="SWISS"/>
    </font>
    <font>
      <sz val="12"/>
      <color indexed="8"/>
      <name val="SWISS"/>
    </font>
    <font>
      <b/>
      <sz val="11"/>
      <color indexed="8"/>
      <name val="SWISS"/>
    </font>
    <font>
      <sz val="11"/>
      <name val="Arial"/>
      <family val="2"/>
    </font>
    <font>
      <sz val="12"/>
      <name val="SWISS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SWISS"/>
    </font>
    <font>
      <sz val="10"/>
      <name val="SWISS"/>
    </font>
    <font>
      <b/>
      <sz val="11"/>
      <name val="Arial"/>
      <family val="2"/>
    </font>
    <font>
      <sz val="11"/>
      <name val="SWISS"/>
    </font>
    <font>
      <sz val="12"/>
      <color indexed="8"/>
      <name val="SWISS"/>
      <family val="2"/>
    </font>
    <font>
      <sz val="10"/>
      <color indexed="8"/>
      <name val="SWISS"/>
    </font>
    <font>
      <sz val="8"/>
      <color indexed="8"/>
      <name val="SWISS"/>
    </font>
    <font>
      <sz val="8"/>
      <name val="Arial"/>
      <family val="2"/>
    </font>
    <font>
      <sz val="9"/>
      <color indexed="8"/>
      <name val="SWISS"/>
    </font>
    <font>
      <b/>
      <sz val="9"/>
      <color indexed="8"/>
      <name val="SWISS"/>
    </font>
    <font>
      <b/>
      <sz val="9"/>
      <name val="SWISS"/>
    </font>
    <font>
      <i/>
      <sz val="8"/>
      <color indexed="8"/>
      <name val="SWISS"/>
    </font>
    <font>
      <sz val="12"/>
      <name val="Arial"/>
      <family val="2"/>
    </font>
    <font>
      <sz val="11"/>
      <color indexed="8"/>
      <name val="SWISS"/>
    </font>
    <font>
      <sz val="9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0"/>
      <color indexed="8"/>
      <name val="SWISS"/>
      <family val="2"/>
    </font>
    <font>
      <i/>
      <sz val="10"/>
      <color indexed="8"/>
      <name val="SWISS"/>
    </font>
    <font>
      <sz val="9"/>
      <name val="SWISS"/>
    </font>
    <font>
      <sz val="10"/>
      <color indexed="8"/>
      <name val="Arial"/>
      <family val="2"/>
    </font>
    <font>
      <sz val="10"/>
      <color rgb="FFFF0000"/>
      <name val="SWISS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lightDown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</fills>
  <borders count="128">
    <border>
      <left/>
      <right/>
      <top/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dashed">
        <color indexed="8"/>
      </right>
      <top style="thin">
        <color indexed="8"/>
      </top>
      <bottom style="double">
        <color indexed="64"/>
      </bottom>
      <diagonal/>
    </border>
    <border>
      <left/>
      <right style="dashed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ash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thin">
        <color indexed="8"/>
      </bottom>
      <diagonal/>
    </border>
    <border>
      <left style="dotted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24" fillId="0" borderId="0"/>
  </cellStyleXfs>
  <cellXfs count="317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/>
    <xf numFmtId="0" fontId="5" fillId="0" borderId="5" xfId="0" applyFont="1" applyBorder="1" applyAlignment="1"/>
    <xf numFmtId="164" fontId="7" fillId="0" borderId="6" xfId="1" applyFont="1" applyFill="1" applyBorder="1" applyAlignment="1">
      <alignment horizontal="left"/>
    </xf>
    <xf numFmtId="0" fontId="7" fillId="0" borderId="2" xfId="0" applyFont="1" applyBorder="1" applyAlignment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 applyProtection="1"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10" fillId="0" borderId="11" xfId="1" applyNumberFormat="1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>
      <alignment horizontal="center"/>
    </xf>
    <xf numFmtId="165" fontId="11" fillId="0" borderId="9" xfId="0" applyNumberFormat="1" applyFont="1" applyBorder="1" applyAlignment="1">
      <alignment horizontal="left"/>
    </xf>
    <xf numFmtId="165" fontId="11" fillId="0" borderId="12" xfId="0" applyNumberFormat="1" applyFont="1" applyBorder="1" applyAlignment="1">
      <alignment horizontal="left"/>
    </xf>
    <xf numFmtId="164" fontId="12" fillId="0" borderId="13" xfId="1" applyFont="1" applyFill="1" applyBorder="1" applyAlignment="1">
      <alignment horizontal="left"/>
    </xf>
    <xf numFmtId="0" fontId="0" fillId="0" borderId="9" xfId="0" applyBorder="1" applyAlignment="1"/>
    <xf numFmtId="0" fontId="8" fillId="0" borderId="9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13" fillId="0" borderId="15" xfId="1" applyFont="1" applyBorder="1" applyAlignment="1" applyProtection="1">
      <alignment horizontal="center"/>
    </xf>
    <xf numFmtId="164" fontId="14" fillId="0" borderId="16" xfId="1" applyFont="1" applyBorder="1" applyAlignment="1" applyProtection="1">
      <alignment horizontal="left" indent="1"/>
    </xf>
    <xf numFmtId="164" fontId="14" fillId="0" borderId="17" xfId="1" applyFont="1" applyBorder="1" applyAlignment="1" applyProtection="1">
      <protection locked="0"/>
    </xf>
    <xf numFmtId="164" fontId="14" fillId="0" borderId="18" xfId="1" applyFont="1" applyBorder="1" applyAlignment="1" applyProtection="1">
      <alignment horizontal="center"/>
    </xf>
    <xf numFmtId="164" fontId="10" fillId="0" borderId="19" xfId="1" applyFont="1" applyBorder="1" applyAlignment="1">
      <alignment horizontal="center"/>
    </xf>
    <xf numFmtId="164" fontId="14" fillId="0" borderId="20" xfId="1" applyFont="1" applyBorder="1" applyAlignment="1" applyProtection="1">
      <alignment horizontal="center"/>
    </xf>
    <xf numFmtId="164" fontId="14" fillId="0" borderId="19" xfId="1" applyFont="1" applyBorder="1" applyAlignment="1" applyProtection="1">
      <alignment horizontal="center"/>
    </xf>
    <xf numFmtId="164" fontId="15" fillId="0" borderId="21" xfId="1" applyFont="1" applyBorder="1" applyAlignment="1" applyProtection="1">
      <alignment horizontal="left"/>
    </xf>
    <xf numFmtId="164" fontId="14" fillId="0" borderId="21" xfId="1" applyFont="1" applyBorder="1" applyAlignment="1" applyProtection="1">
      <alignment horizontal="center"/>
    </xf>
    <xf numFmtId="164" fontId="10" fillId="0" borderId="18" xfId="1" applyFont="1" applyBorder="1" applyAlignment="1">
      <alignment horizontal="center"/>
    </xf>
    <xf numFmtId="164" fontId="10" fillId="0" borderId="22" xfId="1" applyFont="1" applyBorder="1" applyAlignment="1">
      <alignment horizontal="center"/>
    </xf>
    <xf numFmtId="0" fontId="16" fillId="0" borderId="23" xfId="0" applyFont="1" applyBorder="1" applyAlignment="1">
      <alignment horizontal="left"/>
    </xf>
    <xf numFmtId="0" fontId="16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64" fontId="15" fillId="0" borderId="26" xfId="1" applyFont="1" applyBorder="1" applyAlignment="1" applyProtection="1">
      <alignment horizontal="center"/>
    </xf>
    <xf numFmtId="164" fontId="14" fillId="2" borderId="27" xfId="1" applyFont="1" applyFill="1" applyBorder="1" applyAlignment="1" applyProtection="1">
      <alignment horizontal="left" indent="1"/>
      <protection locked="0"/>
    </xf>
    <xf numFmtId="164" fontId="14" fillId="2" borderId="28" xfId="1" applyFont="1" applyFill="1" applyBorder="1" applyAlignment="1" applyProtection="1">
      <alignment horizontal="left"/>
      <protection locked="0"/>
    </xf>
    <xf numFmtId="164" fontId="17" fillId="3" borderId="29" xfId="1" applyFont="1" applyFill="1" applyBorder="1" applyAlignment="1" applyProtection="1">
      <alignment horizontal="center"/>
    </xf>
    <xf numFmtId="164" fontId="17" fillId="3" borderId="28" xfId="1" applyFont="1" applyFill="1" applyBorder="1" applyAlignment="1" applyProtection="1">
      <alignment horizontal="center"/>
    </xf>
    <xf numFmtId="164" fontId="17" fillId="0" borderId="29" xfId="1" applyFont="1" applyBorder="1" applyProtection="1"/>
    <xf numFmtId="164" fontId="17" fillId="0" borderId="28" xfId="1" applyFont="1" applyBorder="1" applyProtection="1"/>
    <xf numFmtId="164" fontId="18" fillId="0" borderId="30" xfId="1" applyFont="1" applyBorder="1" applyAlignment="1" applyProtection="1">
      <alignment horizontal="center"/>
    </xf>
    <xf numFmtId="164" fontId="18" fillId="0" borderId="31" xfId="1" applyFont="1" applyBorder="1" applyAlignment="1" applyProtection="1">
      <alignment horizontal="center"/>
    </xf>
    <xf numFmtId="164" fontId="17" fillId="0" borderId="32" xfId="1" applyFont="1" applyBorder="1" applyAlignment="1" applyProtection="1">
      <alignment horizontal="right"/>
    </xf>
    <xf numFmtId="164" fontId="17" fillId="0" borderId="33" xfId="1" applyFont="1" applyBorder="1" applyAlignment="1" applyProtection="1">
      <alignment horizontal="center"/>
    </xf>
    <xf numFmtId="164" fontId="19" fillId="0" borderId="29" xfId="1" applyFont="1" applyBorder="1" applyAlignment="1">
      <alignment horizontal="center"/>
    </xf>
    <xf numFmtId="164" fontId="19" fillId="0" borderId="34" xfId="1" applyFont="1" applyBorder="1" applyAlignment="1">
      <alignment horizontal="center"/>
    </xf>
    <xf numFmtId="0" fontId="16" fillId="4" borderId="35" xfId="0" applyFont="1" applyFill="1" applyBorder="1"/>
    <xf numFmtId="0" fontId="16" fillId="4" borderId="36" xfId="0" applyFont="1" applyFill="1" applyBorder="1"/>
    <xf numFmtId="0" fontId="16" fillId="5" borderId="25" xfId="0" applyFont="1" applyFill="1" applyBorder="1" applyAlignment="1">
      <alignment horizontal="center"/>
    </xf>
    <xf numFmtId="164" fontId="15" fillId="0" borderId="37" xfId="1" applyFont="1" applyBorder="1" applyAlignment="1" applyProtection="1">
      <alignment horizontal="center"/>
    </xf>
    <xf numFmtId="164" fontId="14" fillId="2" borderId="38" xfId="1" applyFont="1" applyFill="1" applyBorder="1" applyAlignment="1" applyProtection="1">
      <alignment horizontal="left"/>
      <protection locked="0"/>
    </xf>
    <xf numFmtId="164" fontId="17" fillId="0" borderId="39" xfId="1" applyFont="1" applyBorder="1" applyProtection="1"/>
    <xf numFmtId="164" fontId="17" fillId="0" borderId="38" xfId="1" applyFont="1" applyBorder="1" applyProtection="1"/>
    <xf numFmtId="164" fontId="17" fillId="3" borderId="39" xfId="1" applyFont="1" applyFill="1" applyBorder="1" applyAlignment="1" applyProtection="1">
      <alignment horizontal="center"/>
    </xf>
    <xf numFmtId="164" fontId="17" fillId="3" borderId="38" xfId="1" applyFont="1" applyFill="1" applyBorder="1" applyAlignment="1" applyProtection="1">
      <alignment horizontal="center"/>
    </xf>
    <xf numFmtId="164" fontId="15" fillId="0" borderId="40" xfId="1" applyFont="1" applyBorder="1" applyAlignment="1" applyProtection="1">
      <alignment horizontal="center"/>
    </xf>
    <xf numFmtId="164" fontId="14" fillId="2" borderId="41" xfId="1" applyFont="1" applyFill="1" applyBorder="1" applyAlignment="1" applyProtection="1">
      <alignment horizontal="left" indent="1"/>
      <protection locked="0"/>
    </xf>
    <xf numFmtId="164" fontId="14" fillId="2" borderId="42" xfId="1" applyFont="1" applyFill="1" applyBorder="1" applyAlignment="1" applyProtection="1">
      <alignment horizontal="left"/>
      <protection locked="0"/>
    </xf>
    <xf numFmtId="164" fontId="17" fillId="0" borderId="43" xfId="1" applyFont="1" applyBorder="1" applyProtection="1"/>
    <xf numFmtId="164" fontId="17" fillId="0" borderId="42" xfId="1" applyFont="1" applyBorder="1" applyProtection="1"/>
    <xf numFmtId="164" fontId="17" fillId="3" borderId="43" xfId="1" applyFont="1" applyFill="1" applyBorder="1" applyAlignment="1" applyProtection="1">
      <alignment horizontal="center"/>
    </xf>
    <xf numFmtId="164" fontId="17" fillId="3" borderId="42" xfId="1" applyFont="1" applyFill="1" applyBorder="1" applyAlignment="1" applyProtection="1">
      <alignment horizontal="center"/>
    </xf>
    <xf numFmtId="164" fontId="18" fillId="0" borderId="44" xfId="1" applyFont="1" applyBorder="1" applyAlignment="1" applyProtection="1">
      <alignment horizontal="center"/>
    </xf>
    <xf numFmtId="164" fontId="18" fillId="0" borderId="45" xfId="1" applyFont="1" applyBorder="1" applyAlignment="1" applyProtection="1">
      <alignment horizontal="center"/>
    </xf>
    <xf numFmtId="164" fontId="17" fillId="0" borderId="46" xfId="1" applyFont="1" applyBorder="1" applyAlignment="1" applyProtection="1">
      <alignment horizontal="right"/>
    </xf>
    <xf numFmtId="164" fontId="17" fillId="0" borderId="47" xfId="1" applyFont="1" applyBorder="1" applyAlignment="1" applyProtection="1">
      <alignment horizontal="center"/>
    </xf>
    <xf numFmtId="164" fontId="19" fillId="0" borderId="48" xfId="1" applyFont="1" applyBorder="1" applyAlignment="1">
      <alignment horizontal="center"/>
    </xf>
    <xf numFmtId="164" fontId="19" fillId="0" borderId="49" xfId="1" applyFont="1" applyBorder="1" applyAlignment="1">
      <alignment horizontal="center"/>
    </xf>
    <xf numFmtId="164" fontId="15" fillId="0" borderId="50" xfId="1" applyFont="1" applyBorder="1" applyAlignment="1" applyProtection="1">
      <alignment horizontal="center"/>
    </xf>
    <xf numFmtId="164" fontId="20" fillId="0" borderId="27" xfId="1" applyFont="1" applyBorder="1" applyProtection="1"/>
    <xf numFmtId="164" fontId="13" fillId="0" borderId="27" xfId="1" applyFont="1" applyBorder="1" applyProtection="1"/>
    <xf numFmtId="164" fontId="6" fillId="0" borderId="27" xfId="1" applyBorder="1"/>
    <xf numFmtId="164" fontId="6" fillId="0" borderId="51" xfId="1" applyBorder="1"/>
    <xf numFmtId="0" fontId="21" fillId="0" borderId="52" xfId="0" applyFont="1" applyBorder="1"/>
    <xf numFmtId="0" fontId="16" fillId="6" borderId="0" xfId="0" applyFont="1" applyFill="1"/>
    <xf numFmtId="0" fontId="16" fillId="6" borderId="25" xfId="0" applyFont="1" applyFill="1" applyBorder="1" applyAlignment="1">
      <alignment horizontal="center"/>
    </xf>
    <xf numFmtId="164" fontId="15" fillId="0" borderId="53" xfId="1" applyFont="1" applyBorder="1" applyAlignment="1" applyProtection="1">
      <alignment horizontal="center"/>
    </xf>
    <xf numFmtId="164" fontId="22" fillId="0" borderId="54" xfId="1" applyFont="1" applyBorder="1" applyAlignment="1" applyProtection="1">
      <alignment horizontal="center"/>
    </xf>
    <xf numFmtId="164" fontId="13" fillId="0" borderId="55" xfId="1" applyFont="1" applyBorder="1" applyProtection="1"/>
    <xf numFmtId="164" fontId="13" fillId="0" borderId="56" xfId="1" applyFont="1" applyBorder="1" applyProtection="1"/>
    <xf numFmtId="164" fontId="14" fillId="0" borderId="54" xfId="1" applyFont="1" applyBorder="1" applyAlignment="1" applyProtection="1">
      <alignment horizontal="center"/>
    </xf>
    <xf numFmtId="164" fontId="14" fillId="0" borderId="56" xfId="1" applyFont="1" applyBorder="1" applyAlignment="1" applyProtection="1">
      <alignment horizontal="center"/>
    </xf>
    <xf numFmtId="164" fontId="14" fillId="0" borderId="54" xfId="1" quotePrefix="1" applyFont="1" applyBorder="1" applyAlignment="1" applyProtection="1">
      <alignment horizontal="center"/>
    </xf>
    <xf numFmtId="164" fontId="10" fillId="0" borderId="31" xfId="1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164" fontId="6" fillId="0" borderId="58" xfId="1" applyBorder="1"/>
    <xf numFmtId="0" fontId="16" fillId="0" borderId="59" xfId="0" applyFont="1" applyBorder="1" applyAlignment="1"/>
    <xf numFmtId="0" fontId="16" fillId="0" borderId="25" xfId="0" applyFont="1" applyBorder="1" applyAlignment="1">
      <alignment horizontal="center"/>
    </xf>
    <xf numFmtId="164" fontId="15" fillId="0" borderId="50" xfId="1" quotePrefix="1" applyFont="1" applyBorder="1" applyAlignment="1" applyProtection="1">
      <alignment horizontal="center"/>
    </xf>
    <xf numFmtId="164" fontId="14" fillId="0" borderId="60" xfId="1" applyFont="1" applyBorder="1" applyAlignment="1" applyProtection="1">
      <alignment horizontal="left" indent="1"/>
    </xf>
    <xf numFmtId="164" fontId="14" fillId="0" borderId="61" xfId="1" applyFont="1" applyBorder="1" applyProtection="1"/>
    <xf numFmtId="164" fontId="13" fillId="0" borderId="62" xfId="1" applyFont="1" applyBorder="1" applyProtection="1"/>
    <xf numFmtId="164" fontId="3" fillId="2" borderId="60" xfId="1" applyFont="1" applyFill="1" applyBorder="1" applyAlignment="1" applyProtection="1">
      <alignment horizontal="center"/>
      <protection locked="0"/>
    </xf>
    <xf numFmtId="164" fontId="6" fillId="0" borderId="62" xfId="1" applyFont="1" applyBorder="1" applyAlignment="1">
      <alignment horizontal="center"/>
    </xf>
    <xf numFmtId="164" fontId="13" fillId="2" borderId="60" xfId="1" applyFont="1" applyFill="1" applyBorder="1" applyAlignment="1" applyProtection="1">
      <alignment horizontal="center"/>
      <protection locked="0"/>
    </xf>
    <xf numFmtId="164" fontId="6" fillId="0" borderId="62" xfId="1" applyBorder="1" applyAlignment="1">
      <alignment horizontal="center"/>
    </xf>
    <xf numFmtId="164" fontId="13" fillId="2" borderId="60" xfId="1" quotePrefix="1" applyFont="1" applyFill="1" applyBorder="1" applyAlignment="1" applyProtection="1">
      <alignment horizontal="center"/>
      <protection locked="0"/>
    </xf>
    <xf numFmtId="164" fontId="1" fillId="0" borderId="30" xfId="1" applyFont="1" applyBorder="1" applyAlignment="1" applyProtection="1">
      <alignment horizontal="right"/>
    </xf>
    <xf numFmtId="0" fontId="8" fillId="0" borderId="63" xfId="0" applyNumberFormat="1" applyFont="1" applyBorder="1" applyAlignment="1">
      <alignment horizontal="center"/>
    </xf>
    <xf numFmtId="0" fontId="0" fillId="0" borderId="64" xfId="0" applyBorder="1"/>
    <xf numFmtId="0" fontId="0" fillId="0" borderId="58" xfId="0" applyBorder="1"/>
    <xf numFmtId="0" fontId="23" fillId="0" borderId="59" xfId="0" applyFont="1" applyBorder="1"/>
    <xf numFmtId="0" fontId="23" fillId="0" borderId="25" xfId="0" applyFont="1" applyBorder="1"/>
    <xf numFmtId="0" fontId="23" fillId="5" borderId="25" xfId="0" applyFont="1" applyFill="1" applyBorder="1" applyAlignment="1">
      <alignment horizontal="center"/>
    </xf>
    <xf numFmtId="0" fontId="16" fillId="6" borderId="65" xfId="0" applyFont="1" applyFill="1" applyBorder="1"/>
    <xf numFmtId="0" fontId="16" fillId="0" borderId="66" xfId="0" applyFont="1" applyBorder="1"/>
    <xf numFmtId="164" fontId="14" fillId="0" borderId="27" xfId="1" applyFont="1" applyBorder="1" applyProtection="1"/>
    <xf numFmtId="164" fontId="13" fillId="0" borderId="67" xfId="1" applyFont="1" applyBorder="1" applyProtection="1"/>
    <xf numFmtId="164" fontId="13" fillId="2" borderId="31" xfId="1" applyFont="1" applyFill="1" applyBorder="1" applyAlignment="1" applyProtection="1">
      <alignment horizontal="center"/>
      <protection locked="0"/>
    </xf>
    <xf numFmtId="164" fontId="6" fillId="0" borderId="57" xfId="1" applyBorder="1" applyAlignment="1">
      <alignment horizontal="center"/>
    </xf>
    <xf numFmtId="0" fontId="0" fillId="0" borderId="52" xfId="0" applyBorder="1"/>
    <xf numFmtId="0" fontId="0" fillId="0" borderId="68" xfId="0" applyBorder="1"/>
    <xf numFmtId="0" fontId="16" fillId="6" borderId="69" xfId="0" applyFont="1" applyFill="1" applyBorder="1"/>
    <xf numFmtId="0" fontId="16" fillId="0" borderId="70" xfId="0" applyFont="1" applyBorder="1"/>
    <xf numFmtId="164" fontId="14" fillId="0" borderId="54" xfId="1" applyFont="1" applyBorder="1" applyAlignment="1" applyProtection="1">
      <alignment horizontal="left" indent="1"/>
    </xf>
    <xf numFmtId="164" fontId="14" fillId="0" borderId="55" xfId="1" applyFont="1" applyBorder="1" applyProtection="1"/>
    <xf numFmtId="164" fontId="13" fillId="2" borderId="54" xfId="1" applyFont="1" applyFill="1" applyBorder="1" applyAlignment="1" applyProtection="1">
      <alignment horizontal="center"/>
      <protection locked="0"/>
    </xf>
    <xf numFmtId="164" fontId="6" fillId="0" borderId="56" xfId="1" applyBorder="1" applyAlignment="1">
      <alignment horizontal="center"/>
    </xf>
    <xf numFmtId="164" fontId="13" fillId="2" borderId="31" xfId="1" quotePrefix="1" applyFont="1" applyFill="1" applyBorder="1" applyAlignment="1" applyProtection="1">
      <alignment horizontal="center"/>
      <protection locked="0"/>
    </xf>
    <xf numFmtId="164" fontId="15" fillId="0" borderId="71" xfId="1" quotePrefix="1" applyFont="1" applyBorder="1" applyAlignment="1" applyProtection="1">
      <alignment horizontal="center"/>
    </xf>
    <xf numFmtId="164" fontId="14" fillId="0" borderId="72" xfId="1" applyFont="1" applyBorder="1" applyAlignment="1" applyProtection="1">
      <alignment horizontal="left" indent="1"/>
    </xf>
    <xf numFmtId="164" fontId="14" fillId="0" borderId="73" xfId="1" applyFont="1" applyBorder="1" applyProtection="1"/>
    <xf numFmtId="164" fontId="13" fillId="0" borderId="9" xfId="1" applyFont="1" applyBorder="1" applyProtection="1"/>
    <xf numFmtId="164" fontId="13" fillId="0" borderId="74" xfId="1" applyFont="1" applyBorder="1" applyProtection="1"/>
    <xf numFmtId="164" fontId="13" fillId="2" borderId="13" xfId="1" applyFont="1" applyFill="1" applyBorder="1" applyAlignment="1" applyProtection="1">
      <alignment horizontal="center"/>
      <protection locked="0"/>
    </xf>
    <xf numFmtId="164" fontId="6" fillId="0" borderId="12" xfId="1" applyBorder="1" applyAlignment="1">
      <alignment horizontal="center"/>
    </xf>
    <xf numFmtId="164" fontId="1" fillId="0" borderId="75" xfId="1" applyFont="1" applyBorder="1" applyAlignment="1" applyProtection="1">
      <alignment horizontal="right"/>
    </xf>
    <xf numFmtId="0" fontId="8" fillId="0" borderId="76" xfId="0" applyNumberFormat="1" applyFont="1" applyBorder="1" applyAlignment="1">
      <alignment horizontal="center"/>
    </xf>
    <xf numFmtId="0" fontId="0" fillId="0" borderId="72" xfId="0" applyBorder="1"/>
    <xf numFmtId="0" fontId="0" fillId="0" borderId="77" xfId="0" applyBorder="1"/>
    <xf numFmtId="0" fontId="16" fillId="6" borderId="78" xfId="0" applyFont="1" applyFill="1" applyBorder="1"/>
    <xf numFmtId="0" fontId="16" fillId="0" borderId="79" xfId="0" applyFont="1" applyBorder="1"/>
    <xf numFmtId="49" fontId="7" fillId="0" borderId="80" xfId="2" applyNumberFormat="1" applyFont="1" applyFill="1" applyBorder="1" applyAlignment="1" applyProtection="1">
      <alignment horizontal="left"/>
    </xf>
    <xf numFmtId="49" fontId="25" fillId="0" borderId="81" xfId="2" applyNumberFormat="1" applyFont="1" applyFill="1" applyBorder="1" applyAlignment="1" applyProtection="1">
      <alignment horizontal="left"/>
    </xf>
    <xf numFmtId="49" fontId="25" fillId="0" borderId="82" xfId="2" applyNumberFormat="1" applyFont="1" applyFill="1" applyBorder="1" applyAlignment="1" applyProtection="1">
      <alignment horizontal="left"/>
    </xf>
    <xf numFmtId="49" fontId="25" fillId="0" borderId="83" xfId="2" applyNumberFormat="1" applyFont="1" applyFill="1" applyBorder="1" applyAlignment="1" applyProtection="1">
      <alignment horizontal="left"/>
    </xf>
    <xf numFmtId="49" fontId="7" fillId="0" borderId="52" xfId="2" applyNumberFormat="1" applyFont="1" applyFill="1" applyBorder="1" applyAlignment="1" applyProtection="1">
      <alignment horizontal="left"/>
    </xf>
    <xf numFmtId="49" fontId="7" fillId="0" borderId="0" xfId="2" applyNumberFormat="1" applyFont="1" applyFill="1" applyBorder="1" applyAlignment="1" applyProtection="1">
      <alignment horizontal="left"/>
    </xf>
    <xf numFmtId="49" fontId="21" fillId="0" borderId="84" xfId="2" applyNumberFormat="1" applyFont="1" applyFill="1" applyBorder="1" applyAlignment="1" applyProtection="1">
      <alignment horizontal="left"/>
    </xf>
    <xf numFmtId="49" fontId="21" fillId="0" borderId="0" xfId="2" applyNumberFormat="1" applyFont="1" applyFill="1" applyBorder="1" applyAlignment="1" applyProtection="1">
      <alignment horizontal="left"/>
    </xf>
    <xf numFmtId="49" fontId="21" fillId="0" borderId="85" xfId="2" applyNumberFormat="1" applyFont="1" applyFill="1" applyBorder="1" applyAlignment="1" applyProtection="1">
      <alignment horizontal="left"/>
    </xf>
    <xf numFmtId="49" fontId="21" fillId="0" borderId="86" xfId="2" applyNumberFormat="1" applyFont="1" applyFill="1" applyBorder="1" applyAlignment="1" applyProtection="1">
      <alignment horizontal="left"/>
    </xf>
    <xf numFmtId="49" fontId="21" fillId="0" borderId="87" xfId="2" applyNumberFormat="1" applyFont="1" applyFill="1" applyBorder="1" applyAlignment="1" applyProtection="1">
      <alignment horizontal="left"/>
    </xf>
    <xf numFmtId="49" fontId="21" fillId="0" borderId="88" xfId="2" applyNumberFormat="1" applyFont="1" applyFill="1" applyBorder="1" applyAlignment="1" applyProtection="1">
      <alignment horizontal="left"/>
    </xf>
    <xf numFmtId="49" fontId="7" fillId="0" borderId="27" xfId="2" applyNumberFormat="1" applyFont="1" applyFill="1" applyBorder="1" applyAlignment="1" applyProtection="1">
      <alignment horizontal="left"/>
    </xf>
    <xf numFmtId="49" fontId="7" fillId="0" borderId="67" xfId="2" applyNumberFormat="1" applyFont="1" applyFill="1" applyBorder="1" applyAlignment="1" applyProtection="1">
      <alignment horizontal="left"/>
    </xf>
    <xf numFmtId="49" fontId="7" fillId="0" borderId="89" xfId="2" applyNumberFormat="1" applyFont="1" applyFill="1" applyBorder="1" applyAlignment="1" applyProtection="1">
      <alignment horizontal="left"/>
    </xf>
    <xf numFmtId="49" fontId="7" fillId="0" borderId="90" xfId="2" applyNumberFormat="1" applyFont="1" applyFill="1" applyBorder="1" applyAlignment="1" applyProtection="1">
      <alignment horizontal="left"/>
    </xf>
    <xf numFmtId="49" fontId="7" fillId="7" borderId="90" xfId="2" applyNumberFormat="1" applyFont="1" applyFill="1" applyBorder="1" applyAlignment="1" applyProtection="1">
      <alignment horizontal="left"/>
    </xf>
    <xf numFmtId="49" fontId="7" fillId="0" borderId="60" xfId="2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49" fontId="7" fillId="0" borderId="0" xfId="2" applyNumberFormat="1" applyFont="1" applyFill="1" applyBorder="1" applyAlignment="1" applyProtection="1">
      <alignment horizontal="center"/>
    </xf>
    <xf numFmtId="0" fontId="0" fillId="0" borderId="0" xfId="0" applyBorder="1"/>
    <xf numFmtId="49" fontId="7" fillId="0" borderId="31" xfId="2" applyNumberFormat="1" applyFont="1" applyFill="1" applyBorder="1" applyAlignment="1" applyProtection="1">
      <alignment horizontal="left"/>
    </xf>
    <xf numFmtId="49" fontId="7" fillId="0" borderId="91" xfId="2" applyNumberFormat="1" applyFont="1" applyFill="1" applyBorder="1" applyAlignment="1" applyProtection="1">
      <alignment horizontal="center"/>
    </xf>
    <xf numFmtId="49" fontId="7" fillId="0" borderId="92" xfId="2" applyNumberFormat="1" applyFont="1" applyFill="1" applyBorder="1" applyAlignment="1" applyProtection="1">
      <alignment horizontal="center"/>
    </xf>
    <xf numFmtId="49" fontId="7" fillId="7" borderId="31" xfId="2" applyNumberFormat="1" applyFont="1" applyFill="1" applyBorder="1" applyAlignment="1" applyProtection="1">
      <alignment horizontal="left"/>
    </xf>
    <xf numFmtId="49" fontId="7" fillId="7" borderId="91" xfId="2" applyNumberFormat="1" applyFont="1" applyFill="1" applyBorder="1" applyAlignment="1" applyProtection="1">
      <alignment horizontal="center"/>
    </xf>
    <xf numFmtId="49" fontId="7" fillId="7" borderId="92" xfId="2" applyNumberFormat="1" applyFont="1" applyFill="1" applyBorder="1" applyAlignment="1" applyProtection="1">
      <alignment horizontal="center"/>
    </xf>
    <xf numFmtId="49" fontId="7" fillId="0" borderId="60" xfId="2" applyNumberFormat="1" applyFont="1" applyFill="1" applyBorder="1" applyAlignment="1" applyProtection="1">
      <alignment horizontal="left"/>
    </xf>
    <xf numFmtId="49" fontId="7" fillId="0" borderId="93" xfId="2" applyNumberFormat="1" applyFont="1" applyFill="1" applyBorder="1" applyAlignment="1" applyProtection="1">
      <alignment horizontal="center"/>
    </xf>
    <xf numFmtId="49" fontId="7" fillId="0" borderId="94" xfId="2" applyNumberFormat="1" applyFont="1" applyFill="1" applyBorder="1" applyAlignment="1" applyProtection="1">
      <alignment horizontal="center"/>
    </xf>
    <xf numFmtId="49" fontId="7" fillId="0" borderId="95" xfId="2" applyNumberFormat="1" applyFont="1" applyFill="1" applyBorder="1" applyAlignment="1" applyProtection="1">
      <alignment horizontal="center"/>
    </xf>
    <xf numFmtId="49" fontId="7" fillId="0" borderId="96" xfId="2" applyNumberFormat="1" applyFont="1" applyFill="1" applyBorder="1" applyAlignment="1" applyProtection="1">
      <alignment horizontal="center"/>
    </xf>
    <xf numFmtId="49" fontId="7" fillId="0" borderId="97" xfId="2" applyNumberFormat="1" applyFont="1" applyFill="1" applyBorder="1" applyAlignment="1" applyProtection="1">
      <alignment horizontal="center"/>
    </xf>
    <xf numFmtId="49" fontId="7" fillId="0" borderId="98" xfId="2" applyNumberFormat="1" applyFont="1" applyFill="1" applyBorder="1" applyAlignment="1" applyProtection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49" fontId="7" fillId="0" borderId="99" xfId="2" applyNumberFormat="1" applyFont="1" applyFill="1" applyBorder="1" applyAlignment="1" applyProtection="1">
      <alignment horizontal="center"/>
    </xf>
    <xf numFmtId="49" fontId="7" fillId="0" borderId="100" xfId="2" applyNumberFormat="1" applyFont="1" applyFill="1" applyBorder="1" applyAlignment="1" applyProtection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99" xfId="0" applyBorder="1"/>
    <xf numFmtId="20" fontId="8" fillId="0" borderId="9" xfId="0" applyNumberFormat="1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164" fontId="12" fillId="0" borderId="13" xfId="1" applyFont="1" applyFill="1" applyBorder="1" applyAlignment="1">
      <alignment horizontal="left"/>
    </xf>
    <xf numFmtId="0" fontId="0" fillId="0" borderId="9" xfId="0" applyBorder="1" applyAlignment="1"/>
    <xf numFmtId="0" fontId="13" fillId="0" borderId="15" xfId="0" applyFont="1" applyBorder="1" applyAlignment="1" applyProtection="1">
      <alignment horizontal="center"/>
    </xf>
    <xf numFmtId="0" fontId="26" fillId="0" borderId="18" xfId="0" applyFont="1" applyBorder="1" applyAlignment="1" applyProtection="1">
      <alignment horizontal="center"/>
    </xf>
    <xf numFmtId="0" fontId="7" fillId="0" borderId="19" xfId="0" applyFont="1" applyBorder="1" applyAlignment="1">
      <alignment horizontal="center"/>
    </xf>
    <xf numFmtId="0" fontId="26" fillId="0" borderId="20" xfId="0" applyFont="1" applyBorder="1" applyAlignment="1" applyProtection="1">
      <alignment horizontal="center"/>
    </xf>
    <xf numFmtId="0" fontId="26" fillId="0" borderId="19" xfId="0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/>
    </xf>
    <xf numFmtId="0" fontId="15" fillId="0" borderId="19" xfId="0" applyFont="1" applyBorder="1" applyAlignment="1" applyProtection="1">
      <alignment horizontal="center"/>
    </xf>
    <xf numFmtId="0" fontId="7" fillId="0" borderId="1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6" fillId="0" borderId="25" xfId="0" applyFont="1" applyBorder="1" applyAlignment="1">
      <alignment horizontal="left"/>
    </xf>
    <xf numFmtId="0" fontId="16" fillId="0" borderId="92" xfId="0" applyFont="1" applyBorder="1" applyAlignment="1">
      <alignment horizontal="left"/>
    </xf>
    <xf numFmtId="0" fontId="7" fillId="0" borderId="25" xfId="0" applyFont="1" applyBorder="1"/>
    <xf numFmtId="0" fontId="15" fillId="0" borderId="26" xfId="0" applyFont="1" applyBorder="1" applyAlignment="1" applyProtection="1">
      <alignment horizontal="center"/>
    </xf>
    <xf numFmtId="0" fontId="7" fillId="2" borderId="31" xfId="0" applyFont="1" applyFill="1" applyBorder="1" applyAlignment="1">
      <alignment horizontal="left" indent="1"/>
    </xf>
    <xf numFmtId="0" fontId="7" fillId="2" borderId="28" xfId="0" applyFont="1" applyFill="1" applyBorder="1"/>
    <xf numFmtId="0" fontId="17" fillId="3" borderId="29" xfId="0" applyFont="1" applyFill="1" applyBorder="1" applyAlignment="1" applyProtection="1">
      <alignment horizontal="center"/>
    </xf>
    <xf numFmtId="0" fontId="17" fillId="3" borderId="28" xfId="0" applyFont="1" applyFill="1" applyBorder="1" applyAlignment="1" applyProtection="1">
      <alignment horizontal="center"/>
    </xf>
    <xf numFmtId="0" fontId="17" fillId="0" borderId="29" xfId="0" applyFont="1" applyBorder="1" applyAlignment="1" applyProtection="1">
      <alignment horizontal="center"/>
    </xf>
    <xf numFmtId="164" fontId="17" fillId="0" borderId="28" xfId="0" applyNumberFormat="1" applyFont="1" applyBorder="1" applyAlignment="1" applyProtection="1">
      <alignment horizontal="center"/>
    </xf>
    <xf numFmtId="0" fontId="17" fillId="0" borderId="101" xfId="0" applyFont="1" applyBorder="1" applyAlignment="1" applyProtection="1">
      <alignment horizontal="center"/>
    </xf>
    <xf numFmtId="0" fontId="17" fillId="0" borderId="28" xfId="0" applyFont="1" applyBorder="1" applyAlignment="1" applyProtection="1">
      <alignment horizontal="center"/>
    </xf>
    <xf numFmtId="0" fontId="19" fillId="0" borderId="29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164" fontId="16" fillId="4" borderId="102" xfId="0" applyNumberFormat="1" applyFont="1" applyFill="1" applyBorder="1"/>
    <xf numFmtId="164" fontId="16" fillId="4" borderId="36" xfId="0" applyNumberFormat="1" applyFont="1" applyFill="1" applyBorder="1"/>
    <xf numFmtId="0" fontId="15" fillId="0" borderId="37" xfId="0" applyFont="1" applyBorder="1" applyAlignment="1" applyProtection="1">
      <alignment horizontal="center"/>
    </xf>
    <xf numFmtId="164" fontId="17" fillId="0" borderId="29" xfId="0" applyNumberFormat="1" applyFont="1" applyBorder="1" applyAlignment="1" applyProtection="1">
      <alignment horizontal="center"/>
    </xf>
    <xf numFmtId="0" fontId="17" fillId="0" borderId="38" xfId="0" applyFont="1" applyBorder="1" applyAlignment="1" applyProtection="1">
      <alignment horizontal="center"/>
    </xf>
    <xf numFmtId="0" fontId="17" fillId="3" borderId="39" xfId="0" applyFont="1" applyFill="1" applyBorder="1" applyAlignment="1" applyProtection="1">
      <alignment horizontal="center"/>
    </xf>
    <xf numFmtId="0" fontId="17" fillId="3" borderId="38" xfId="0" applyFont="1" applyFill="1" applyBorder="1" applyAlignment="1" applyProtection="1">
      <alignment horizontal="center"/>
    </xf>
    <xf numFmtId="0" fontId="17" fillId="0" borderId="39" xfId="0" applyFont="1" applyBorder="1" applyAlignment="1" applyProtection="1">
      <alignment horizontal="center"/>
    </xf>
    <xf numFmtId="164" fontId="17" fillId="0" borderId="38" xfId="0" applyNumberFormat="1" applyFont="1" applyBorder="1" applyAlignment="1" applyProtection="1">
      <alignment horizontal="center"/>
    </xf>
    <xf numFmtId="164" fontId="17" fillId="0" borderId="39" xfId="0" applyNumberFormat="1" applyFont="1" applyBorder="1" applyAlignment="1" applyProtection="1">
      <alignment horizontal="center"/>
    </xf>
    <xf numFmtId="0" fontId="15" fillId="0" borderId="40" xfId="0" applyFont="1" applyBorder="1" applyAlignment="1" applyProtection="1">
      <alignment horizontal="center"/>
    </xf>
    <xf numFmtId="0" fontId="7" fillId="2" borderId="45" xfId="0" applyFont="1" applyFill="1" applyBorder="1" applyAlignment="1">
      <alignment horizontal="left" indent="1"/>
    </xf>
    <xf numFmtId="0" fontId="7" fillId="2" borderId="103" xfId="0" applyFont="1" applyFill="1" applyBorder="1"/>
    <xf numFmtId="164" fontId="17" fillId="0" borderId="48" xfId="0" applyNumberFormat="1" applyFont="1" applyBorder="1" applyAlignment="1" applyProtection="1">
      <alignment horizontal="center"/>
    </xf>
    <xf numFmtId="0" fontId="17" fillId="0" borderId="103" xfId="0" applyFont="1" applyBorder="1" applyAlignment="1" applyProtection="1">
      <alignment horizontal="center"/>
    </xf>
    <xf numFmtId="0" fontId="17" fillId="3" borderId="48" xfId="0" applyFont="1" applyFill="1" applyBorder="1" applyAlignment="1" applyProtection="1">
      <alignment horizontal="center"/>
    </xf>
    <xf numFmtId="0" fontId="17" fillId="3" borderId="103" xfId="0" applyFont="1" applyFill="1" applyBorder="1" applyAlignment="1" applyProtection="1">
      <alignment horizontal="center"/>
    </xf>
    <xf numFmtId="0" fontId="17" fillId="0" borderId="104" xfId="0" applyFont="1" applyBorder="1" applyAlignment="1" applyProtection="1">
      <alignment horizontal="center"/>
    </xf>
    <xf numFmtId="0" fontId="19" fillId="0" borderId="48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3" fillId="0" borderId="50" xfId="0" applyFont="1" applyBorder="1" applyAlignment="1" applyProtection="1">
      <alignment horizontal="center"/>
    </xf>
    <xf numFmtId="0" fontId="13" fillId="0" borderId="27" xfId="0" applyFont="1" applyBorder="1" applyProtection="1"/>
    <xf numFmtId="0" fontId="27" fillId="0" borderId="27" xfId="0" applyFont="1" applyBorder="1" applyProtection="1"/>
    <xf numFmtId="0" fontId="0" fillId="0" borderId="27" xfId="0" applyBorder="1"/>
    <xf numFmtId="0" fontId="7" fillId="0" borderId="50" xfId="0" applyFont="1" applyBorder="1"/>
    <xf numFmtId="0" fontId="7" fillId="0" borderId="99" xfId="0" applyFont="1" applyBorder="1"/>
    <xf numFmtId="0" fontId="16" fillId="6" borderId="0" xfId="0" applyFont="1" applyFill="1" applyBorder="1"/>
    <xf numFmtId="0" fontId="13" fillId="0" borderId="105" xfId="0" applyFont="1" applyBorder="1" applyAlignment="1" applyProtection="1">
      <alignment horizontal="center"/>
    </xf>
    <xf numFmtId="0" fontId="13" fillId="0" borderId="55" xfId="0" applyFont="1" applyBorder="1" applyProtection="1"/>
    <xf numFmtId="0" fontId="13" fillId="0" borderId="56" xfId="0" applyFont="1" applyBorder="1" applyProtection="1"/>
    <xf numFmtId="0" fontId="14" fillId="0" borderId="31" xfId="0" applyFont="1" applyBorder="1" applyAlignment="1" applyProtection="1">
      <alignment horizontal="center"/>
    </xf>
    <xf numFmtId="0" fontId="14" fillId="0" borderId="57" xfId="0" applyFont="1" applyBorder="1" applyAlignment="1" applyProtection="1">
      <alignment horizontal="center"/>
    </xf>
    <xf numFmtId="0" fontId="14" fillId="0" borderId="31" xfId="0" quotePrefix="1" applyFont="1" applyBorder="1" applyAlignment="1" applyProtection="1">
      <alignment horizontal="center"/>
    </xf>
    <xf numFmtId="0" fontId="14" fillId="0" borderId="67" xfId="0" applyFont="1" applyBorder="1" applyAlignment="1" applyProtection="1">
      <alignment horizontal="center"/>
    </xf>
    <xf numFmtId="0" fontId="0" fillId="0" borderId="89" xfId="0" applyBorder="1"/>
    <xf numFmtId="0" fontId="0" fillId="0" borderId="50" xfId="0" applyBorder="1"/>
    <xf numFmtId="0" fontId="16" fillId="0" borderId="106" xfId="0" applyFont="1" applyBorder="1" applyAlignment="1">
      <alignment horizontal="center"/>
    </xf>
    <xf numFmtId="0" fontId="16" fillId="0" borderId="107" xfId="0" applyFont="1" applyBorder="1" applyAlignment="1">
      <alignment horizontal="center"/>
    </xf>
    <xf numFmtId="0" fontId="16" fillId="0" borderId="108" xfId="0" applyFont="1" applyBorder="1" applyAlignment="1">
      <alignment horizontal="center"/>
    </xf>
    <xf numFmtId="0" fontId="15" fillId="0" borderId="50" xfId="0" quotePrefix="1" applyFont="1" applyBorder="1" applyAlignment="1" applyProtection="1">
      <alignment horizontal="center"/>
    </xf>
    <xf numFmtId="164" fontId="14" fillId="0" borderId="109" xfId="1" applyFont="1" applyBorder="1" applyAlignment="1" applyProtection="1">
      <alignment horizontal="left" indent="1"/>
    </xf>
    <xf numFmtId="0" fontId="22" fillId="0" borderId="27" xfId="0" applyFont="1" applyBorder="1" applyProtection="1"/>
    <xf numFmtId="0" fontId="22" fillId="0" borderId="62" xfId="0" applyFont="1" applyBorder="1" applyProtection="1"/>
    <xf numFmtId="164" fontId="17" fillId="2" borderId="109" xfId="1" applyFont="1" applyFill="1" applyBorder="1" applyAlignment="1" applyProtection="1">
      <alignment horizontal="center"/>
      <protection locked="0"/>
    </xf>
    <xf numFmtId="164" fontId="28" fillId="0" borderId="110" xfId="1" applyFont="1" applyBorder="1" applyAlignment="1" applyProtection="1">
      <alignment horizontal="center"/>
      <protection locked="0"/>
    </xf>
    <xf numFmtId="164" fontId="17" fillId="2" borderId="109" xfId="1" quotePrefix="1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</xf>
    <xf numFmtId="164" fontId="8" fillId="0" borderId="63" xfId="0" applyNumberFormat="1" applyFont="1" applyBorder="1" applyAlignment="1">
      <alignment horizontal="center"/>
    </xf>
    <xf numFmtId="0" fontId="23" fillId="0" borderId="111" xfId="0" applyFont="1" applyBorder="1"/>
    <xf numFmtId="0" fontId="23" fillId="0" borderId="112" xfId="0" applyFont="1" applyBorder="1"/>
    <xf numFmtId="0" fontId="16" fillId="0" borderId="113" xfId="0" applyFont="1" applyFill="1" applyBorder="1"/>
    <xf numFmtId="0" fontId="22" fillId="0" borderId="67" xfId="0" applyFont="1" applyBorder="1" applyProtection="1"/>
    <xf numFmtId="164" fontId="17" fillId="2" borderId="31" xfId="1" applyFont="1" applyFill="1" applyBorder="1" applyAlignment="1" applyProtection="1">
      <alignment horizontal="center"/>
      <protection locked="0"/>
    </xf>
    <xf numFmtId="164" fontId="28" fillId="0" borderId="57" xfId="1" applyFont="1" applyBorder="1" applyAlignment="1" applyProtection="1">
      <alignment horizontal="center"/>
      <protection locked="0"/>
    </xf>
    <xf numFmtId="0" fontId="23" fillId="0" borderId="114" xfId="0" applyFont="1" applyBorder="1"/>
    <xf numFmtId="0" fontId="23" fillId="0" borderId="115" xfId="0" applyFont="1" applyBorder="1"/>
    <xf numFmtId="0" fontId="16" fillId="0" borderId="116" xfId="0" applyFont="1" applyFill="1" applyBorder="1"/>
    <xf numFmtId="164" fontId="14" fillId="0" borderId="117" xfId="1" applyFont="1" applyBorder="1" applyAlignment="1" applyProtection="1">
      <alignment horizontal="left" indent="1"/>
    </xf>
    <xf numFmtId="164" fontId="14" fillId="0" borderId="118" xfId="1" applyFont="1" applyBorder="1" applyProtection="1"/>
    <xf numFmtId="0" fontId="22" fillId="0" borderId="118" xfId="0" applyFont="1" applyBorder="1" applyProtection="1"/>
    <xf numFmtId="0" fontId="22" fillId="0" borderId="119" xfId="0" applyFont="1" applyBorder="1" applyProtection="1"/>
    <xf numFmtId="164" fontId="17" fillId="2" borderId="54" xfId="1" applyFont="1" applyFill="1" applyBorder="1" applyAlignment="1" applyProtection="1">
      <alignment horizontal="center"/>
      <protection locked="0"/>
    </xf>
    <xf numFmtId="164" fontId="28" fillId="0" borderId="56" xfId="1" applyFont="1" applyBorder="1" applyAlignment="1" applyProtection="1">
      <alignment horizontal="center"/>
      <protection locked="0"/>
    </xf>
    <xf numFmtId="164" fontId="17" fillId="2" borderId="60" xfId="1" applyFont="1" applyFill="1" applyBorder="1" applyAlignment="1" applyProtection="1">
      <alignment horizontal="center"/>
      <protection locked="0"/>
    </xf>
    <xf numFmtId="164" fontId="28" fillId="0" borderId="62" xfId="1" applyFont="1" applyBorder="1" applyAlignment="1" applyProtection="1">
      <alignment horizontal="center"/>
      <protection locked="0"/>
    </xf>
    <xf numFmtId="164" fontId="17" fillId="2" borderId="64" xfId="1" applyFont="1" applyFill="1" applyBorder="1" applyAlignment="1" applyProtection="1">
      <alignment horizontal="center"/>
      <protection locked="0"/>
    </xf>
    <xf numFmtId="164" fontId="28" fillId="0" borderId="120" xfId="1" applyFont="1" applyBorder="1" applyAlignment="1" applyProtection="1">
      <alignment horizontal="center"/>
      <protection locked="0"/>
    </xf>
    <xf numFmtId="164" fontId="17" fillId="2" borderId="31" xfId="1" quotePrefix="1" applyFont="1" applyFill="1" applyBorder="1" applyAlignment="1" applyProtection="1">
      <alignment horizontal="center"/>
      <protection locked="0"/>
    </xf>
    <xf numFmtId="0" fontId="15" fillId="0" borderId="71" xfId="0" quotePrefix="1" applyFont="1" applyBorder="1" applyAlignment="1" applyProtection="1">
      <alignment horizontal="center"/>
    </xf>
    <xf numFmtId="0" fontId="22" fillId="0" borderId="73" xfId="0" applyFont="1" applyBorder="1" applyProtection="1"/>
    <xf numFmtId="0" fontId="22" fillId="0" borderId="74" xfId="0" applyFont="1" applyBorder="1" applyProtection="1"/>
    <xf numFmtId="164" fontId="17" fillId="2" borderId="121" xfId="1" applyFont="1" applyFill="1" applyBorder="1" applyAlignment="1" applyProtection="1">
      <alignment horizontal="center"/>
      <protection locked="0"/>
    </xf>
    <xf numFmtId="164" fontId="28" fillId="0" borderId="122" xfId="1" applyFont="1" applyBorder="1" applyAlignment="1" applyProtection="1">
      <alignment horizontal="center"/>
      <protection locked="0"/>
    </xf>
    <xf numFmtId="0" fontId="1" fillId="0" borderId="75" xfId="0" applyFont="1" applyBorder="1" applyAlignment="1" applyProtection="1">
      <alignment horizontal="center"/>
    </xf>
    <xf numFmtId="164" fontId="8" fillId="0" borderId="76" xfId="0" applyNumberFormat="1" applyFont="1" applyBorder="1" applyAlignment="1">
      <alignment horizontal="center"/>
    </xf>
    <xf numFmtId="0" fontId="0" fillId="0" borderId="73" xfId="0" applyBorder="1"/>
    <xf numFmtId="0" fontId="23" fillId="0" borderId="123" xfId="0" applyFont="1" applyBorder="1"/>
    <xf numFmtId="0" fontId="23" fillId="0" borderId="124" xfId="0" applyFont="1" applyBorder="1"/>
    <xf numFmtId="0" fontId="16" fillId="0" borderId="125" xfId="0" applyFont="1" applyFill="1" applyBorder="1"/>
    <xf numFmtId="49" fontId="7" fillId="0" borderId="0" xfId="2" applyNumberFormat="1" applyFont="1" applyFill="1" applyBorder="1" applyAlignment="1" applyProtection="1">
      <alignment horizontal="center"/>
    </xf>
    <xf numFmtId="0" fontId="29" fillId="0" borderId="126" xfId="2" applyNumberFormat="1" applyFont="1" applyBorder="1"/>
    <xf numFmtId="49" fontId="7" fillId="7" borderId="93" xfId="2" applyNumberFormat="1" applyFont="1" applyFill="1" applyBorder="1" applyAlignment="1" applyProtection="1">
      <alignment horizontal="center"/>
    </xf>
    <xf numFmtId="49" fontId="7" fillId="7" borderId="94" xfId="2" applyNumberFormat="1" applyFont="1" applyFill="1" applyBorder="1" applyAlignment="1" applyProtection="1">
      <alignment horizontal="center"/>
    </xf>
    <xf numFmtId="49" fontId="7" fillId="7" borderId="95" xfId="2" applyNumberFormat="1" applyFont="1" applyFill="1" applyBorder="1" applyAlignment="1" applyProtection="1">
      <alignment horizontal="center"/>
    </xf>
    <xf numFmtId="49" fontId="7" fillId="7" borderId="96" xfId="2" applyNumberFormat="1" applyFont="1" applyFill="1" applyBorder="1" applyAlignment="1" applyProtection="1">
      <alignment horizontal="center"/>
    </xf>
    <xf numFmtId="49" fontId="7" fillId="7" borderId="97" xfId="2" applyNumberFormat="1" applyFont="1" applyFill="1" applyBorder="1" applyAlignment="1" applyProtection="1">
      <alignment horizontal="center"/>
    </xf>
    <xf numFmtId="49" fontId="7" fillId="7" borderId="98" xfId="2" applyNumberFormat="1" applyFont="1" applyFill="1" applyBorder="1" applyAlignment="1" applyProtection="1">
      <alignment horizontal="center"/>
    </xf>
    <xf numFmtId="49" fontId="25" fillId="0" borderId="82" xfId="2" applyNumberFormat="1" applyFont="1" applyFill="1" applyBorder="1" applyAlignment="1" applyProtection="1">
      <alignment horizontal="center"/>
    </xf>
    <xf numFmtId="49" fontId="21" fillId="0" borderId="0" xfId="2" applyNumberFormat="1" applyFont="1" applyFill="1" applyBorder="1" applyAlignment="1" applyProtection="1">
      <alignment horizontal="center"/>
    </xf>
    <xf numFmtId="49" fontId="21" fillId="0" borderId="87" xfId="2" applyNumberFormat="1" applyFont="1" applyFill="1" applyBorder="1" applyAlignment="1" applyProtection="1">
      <alignment horizontal="center"/>
    </xf>
    <xf numFmtId="49" fontId="7" fillId="0" borderId="89" xfId="2" applyNumberFormat="1" applyFont="1" applyFill="1" applyBorder="1" applyAlignment="1" applyProtection="1">
      <alignment horizontal="center"/>
    </xf>
    <xf numFmtId="49" fontId="7" fillId="0" borderId="127" xfId="2" applyNumberFormat="1" applyFont="1" applyFill="1" applyBorder="1" applyAlignment="1" applyProtection="1">
      <alignment horizontal="center"/>
    </xf>
    <xf numFmtId="49" fontId="7" fillId="7" borderId="127" xfId="2" applyNumberFormat="1" applyFont="1" applyFill="1" applyBorder="1" applyAlignment="1" applyProtection="1">
      <alignment horizontal="center"/>
    </xf>
    <xf numFmtId="49" fontId="5" fillId="0" borderId="91" xfId="2" applyNumberFormat="1" applyFont="1" applyFill="1" applyBorder="1" applyAlignment="1" applyProtection="1">
      <alignment horizontal="center"/>
    </xf>
    <xf numFmtId="49" fontId="5" fillId="0" borderId="127" xfId="2" applyNumberFormat="1" applyFont="1" applyFill="1" applyBorder="1" applyAlignment="1" applyProtection="1">
      <alignment horizontal="center"/>
    </xf>
    <xf numFmtId="49" fontId="5" fillId="0" borderId="92" xfId="2" applyNumberFormat="1" applyFont="1" applyFill="1" applyBorder="1" applyAlignment="1" applyProtection="1">
      <alignment horizontal="center"/>
    </xf>
    <xf numFmtId="49" fontId="7" fillId="8" borderId="31" xfId="2" applyNumberFormat="1" applyFont="1" applyFill="1" applyBorder="1" applyAlignment="1" applyProtection="1">
      <alignment horizontal="left"/>
    </xf>
    <xf numFmtId="0" fontId="29" fillId="9" borderId="126" xfId="2" applyNumberFormat="1" applyFont="1" applyFill="1" applyBorder="1"/>
    <xf numFmtId="49" fontId="5" fillId="0" borderId="96" xfId="2" applyNumberFormat="1" applyFont="1" applyFill="1" applyBorder="1" applyAlignment="1" applyProtection="1">
      <alignment horizontal="center"/>
    </xf>
    <xf numFmtId="49" fontId="5" fillId="0" borderId="97" xfId="2" applyNumberFormat="1" applyFont="1" applyFill="1" applyBorder="1" applyAlignment="1" applyProtection="1">
      <alignment horizontal="center"/>
    </xf>
    <xf numFmtId="49" fontId="5" fillId="0" borderId="98" xfId="2" applyNumberFormat="1" applyFont="1" applyFill="1" applyBorder="1" applyAlignment="1" applyProtection="1">
      <alignment horizontal="center"/>
    </xf>
    <xf numFmtId="49" fontId="7" fillId="0" borderId="91" xfId="2" applyNumberFormat="1" applyFont="1" applyFill="1" applyBorder="1" applyAlignment="1" applyProtection="1">
      <alignment horizontal="left"/>
    </xf>
    <xf numFmtId="49" fontId="7" fillId="0" borderId="92" xfId="2" applyNumberFormat="1" applyFont="1" applyFill="1" applyBorder="1" applyAlignment="1" applyProtection="1">
      <alignment horizontal="left"/>
    </xf>
    <xf numFmtId="49" fontId="7" fillId="7" borderId="91" xfId="2" applyNumberFormat="1" applyFont="1" applyFill="1" applyBorder="1" applyAlignment="1" applyProtection="1">
      <alignment horizontal="left"/>
    </xf>
    <xf numFmtId="49" fontId="7" fillId="7" borderId="92" xfId="2" applyNumberFormat="1" applyFont="1" applyFill="1" applyBorder="1" applyAlignment="1" applyProtection="1">
      <alignment horizontal="left"/>
    </xf>
  </cellXfs>
  <cellStyles count="3">
    <cellStyle name="Normaali 2" xfId="2" xr:uid="{37176C65-D14D-4DF8-BEDA-829A7268DE32}"/>
    <cellStyle name="Normaali_LohkoKaavio_4-5_makrot" xfId="1" xr:uid="{1528EC7B-D6B8-4478-A2E8-5BB0AEC4186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DB0BD-1845-4F80-A2E7-4DD4ED635313}">
  <dimension ref="A1:AH48"/>
  <sheetViews>
    <sheetView workbookViewId="0">
      <selection activeCell="AA47" sqref="AA47"/>
    </sheetView>
  </sheetViews>
  <sheetFormatPr defaultRowHeight="15"/>
  <cols>
    <col min="1" max="1" width="5.42578125" bestFit="1" customWidth="1"/>
    <col min="2" max="2" width="16.5703125" customWidth="1"/>
    <col min="3" max="3" width="12.85546875" bestFit="1" customWidth="1"/>
    <col min="4" max="34" width="4.28515625" customWidth="1"/>
  </cols>
  <sheetData>
    <row r="1" spans="1:34" ht="16.5" thickTop="1">
      <c r="A1" s="1"/>
      <c r="B1" s="2" t="s">
        <v>0</v>
      </c>
      <c r="C1" s="3"/>
      <c r="D1" s="3"/>
      <c r="E1" s="3"/>
      <c r="F1" s="4"/>
      <c r="G1" s="3"/>
      <c r="H1" s="5" t="s">
        <v>1</v>
      </c>
      <c r="I1" s="6"/>
      <c r="J1" s="7" t="s">
        <v>2</v>
      </c>
      <c r="K1" s="8"/>
      <c r="L1" s="8"/>
      <c r="M1" s="9"/>
      <c r="N1" s="10" t="s">
        <v>3</v>
      </c>
      <c r="O1" s="11"/>
      <c r="P1" s="11"/>
      <c r="Q1" s="12">
        <v>1</v>
      </c>
      <c r="R1" s="13"/>
      <c r="S1" s="14"/>
    </row>
    <row r="2" spans="1:34" ht="16.5" thickBot="1">
      <c r="A2" s="15"/>
      <c r="B2" s="16"/>
      <c r="C2" s="17" t="s">
        <v>4</v>
      </c>
      <c r="D2" s="18"/>
      <c r="E2" s="19"/>
      <c r="F2" s="20"/>
      <c r="G2" s="21" t="s">
        <v>5</v>
      </c>
      <c r="H2" s="22"/>
      <c r="I2" s="22"/>
      <c r="J2" s="23">
        <v>43513</v>
      </c>
      <c r="K2" s="23"/>
      <c r="L2" s="23"/>
      <c r="M2" s="24"/>
      <c r="N2" s="25" t="s">
        <v>6</v>
      </c>
      <c r="O2" s="26"/>
      <c r="P2" s="26"/>
      <c r="Q2" s="27"/>
      <c r="R2" s="27"/>
      <c r="S2" s="28"/>
    </row>
    <row r="3" spans="1:34" ht="16.5" thickTop="1">
      <c r="A3" s="29"/>
      <c r="B3" s="30" t="s">
        <v>7</v>
      </c>
      <c r="C3" s="31" t="s">
        <v>8</v>
      </c>
      <c r="D3" s="32" t="s">
        <v>9</v>
      </c>
      <c r="E3" s="33"/>
      <c r="F3" s="32" t="s">
        <v>10</v>
      </c>
      <c r="G3" s="33"/>
      <c r="H3" s="32" t="s">
        <v>11</v>
      </c>
      <c r="I3" s="33"/>
      <c r="J3" s="32" t="s">
        <v>12</v>
      </c>
      <c r="K3" s="33"/>
      <c r="L3" s="32"/>
      <c r="M3" s="33"/>
      <c r="N3" s="34" t="s">
        <v>13</v>
      </c>
      <c r="O3" s="35" t="s">
        <v>14</v>
      </c>
      <c r="P3" s="36" t="s">
        <v>15</v>
      </c>
      <c r="Q3" s="37"/>
      <c r="R3" s="38" t="s">
        <v>16</v>
      </c>
      <c r="S3" s="39"/>
      <c r="U3" s="40" t="s">
        <v>17</v>
      </c>
      <c r="V3" s="41"/>
      <c r="W3" s="42" t="s">
        <v>18</v>
      </c>
    </row>
    <row r="4" spans="1:34">
      <c r="A4" s="43" t="s">
        <v>9</v>
      </c>
      <c r="B4" s="44" t="s">
        <v>19</v>
      </c>
      <c r="C4" s="45" t="s">
        <v>20</v>
      </c>
      <c r="D4" s="46"/>
      <c r="E4" s="47"/>
      <c r="F4" s="48">
        <f>+P14</f>
        <v>3</v>
      </c>
      <c r="G4" s="49">
        <f>+Q14</f>
        <v>1</v>
      </c>
      <c r="H4" s="48">
        <f>P10</f>
        <v>3</v>
      </c>
      <c r="I4" s="49">
        <f>Q10</f>
        <v>0</v>
      </c>
      <c r="J4" s="48">
        <f>P12</f>
        <v>3</v>
      </c>
      <c r="K4" s="49">
        <f>Q12</f>
        <v>0</v>
      </c>
      <c r="L4" s="48"/>
      <c r="M4" s="49"/>
      <c r="N4" s="50">
        <f>IF(SUM(D4:M4)=0,"", COUNTIF(E4:E7,"3"))</f>
        <v>3</v>
      </c>
      <c r="O4" s="51">
        <f>IF(SUM(E4:N4)=0,"", COUNTIF(D4:D7,"3"))</f>
        <v>0</v>
      </c>
      <c r="P4" s="52">
        <f>IF(SUM(D4:M4)=0,"",SUM(E4:E7))</f>
        <v>9</v>
      </c>
      <c r="Q4" s="53">
        <f>IF(SUM(D4:M4)=0,"",SUM(D4:D7))</f>
        <v>1</v>
      </c>
      <c r="R4" s="54">
        <v>1</v>
      </c>
      <c r="S4" s="55"/>
      <c r="U4" s="56">
        <f>+U10+U12+U14</f>
        <v>113</v>
      </c>
      <c r="V4" s="57">
        <f>+V10+V12+V14</f>
        <v>82</v>
      </c>
      <c r="W4" s="58">
        <f>+U4-V4</f>
        <v>31</v>
      </c>
    </row>
    <row r="5" spans="1:34">
      <c r="A5" s="59" t="s">
        <v>10</v>
      </c>
      <c r="B5" s="44" t="s">
        <v>21</v>
      </c>
      <c r="C5" s="60" t="s">
        <v>22</v>
      </c>
      <c r="D5" s="61">
        <f>+Q14</f>
        <v>1</v>
      </c>
      <c r="E5" s="62">
        <f>+P14</f>
        <v>3</v>
      </c>
      <c r="F5" s="63"/>
      <c r="G5" s="64"/>
      <c r="H5" s="61">
        <f>P13</f>
        <v>3</v>
      </c>
      <c r="I5" s="62">
        <f>Q13</f>
        <v>2</v>
      </c>
      <c r="J5" s="61">
        <f>P11</f>
        <v>3</v>
      </c>
      <c r="K5" s="62">
        <f>Q11</f>
        <v>0</v>
      </c>
      <c r="L5" s="61"/>
      <c r="M5" s="62"/>
      <c r="N5" s="50">
        <f>IF(SUM(D5:M5)=0,"", COUNTIF(G4:G7,"3"))</f>
        <v>2</v>
      </c>
      <c r="O5" s="51">
        <f>IF(SUM(E5:N5)=0,"", COUNTIF(F4:F7,"3"))</f>
        <v>1</v>
      </c>
      <c r="P5" s="52">
        <f>IF(SUM(D5:M5)=0,"",SUM(G4:G7))</f>
        <v>7</v>
      </c>
      <c r="Q5" s="53">
        <f>IF(SUM(D5:M5)=0,"",SUM(F4:F7))</f>
        <v>5</v>
      </c>
      <c r="R5" s="54">
        <v>2</v>
      </c>
      <c r="S5" s="55"/>
      <c r="U5" s="56">
        <f>+U11+U13+V14</f>
        <v>119</v>
      </c>
      <c r="V5" s="57">
        <f>+V11+V13+U14</f>
        <v>109</v>
      </c>
      <c r="W5" s="58">
        <f>+U5-V5</f>
        <v>10</v>
      </c>
    </row>
    <row r="6" spans="1:34">
      <c r="A6" s="59" t="s">
        <v>11</v>
      </c>
      <c r="B6" s="44" t="s">
        <v>23</v>
      </c>
      <c r="C6" s="60" t="s">
        <v>24</v>
      </c>
      <c r="D6" s="61">
        <f>+Q10</f>
        <v>0</v>
      </c>
      <c r="E6" s="62">
        <f>+P10</f>
        <v>3</v>
      </c>
      <c r="F6" s="61">
        <f>Q13</f>
        <v>2</v>
      </c>
      <c r="G6" s="62">
        <f>P13</f>
        <v>3</v>
      </c>
      <c r="H6" s="63"/>
      <c r="I6" s="64"/>
      <c r="J6" s="61">
        <f>P15</f>
        <v>3</v>
      </c>
      <c r="K6" s="62">
        <f>Q15</f>
        <v>0</v>
      </c>
      <c r="L6" s="61"/>
      <c r="M6" s="62"/>
      <c r="N6" s="50">
        <f>IF(SUM(D6:M6)=0,"", COUNTIF(I4:I7,"3"))</f>
        <v>1</v>
      </c>
      <c r="O6" s="51">
        <f>IF(SUM(E6:N6)=0,"", COUNTIF(H4:H7,"3"))</f>
        <v>2</v>
      </c>
      <c r="P6" s="52">
        <f>IF(SUM(D6:M6)=0,"",SUM(I4:I7))</f>
        <v>5</v>
      </c>
      <c r="Q6" s="53">
        <f>IF(SUM(D6:M6)=0,"",SUM(H4:H7))</f>
        <v>6</v>
      </c>
      <c r="R6" s="54">
        <v>3</v>
      </c>
      <c r="S6" s="55"/>
      <c r="U6" s="56">
        <f>+V10+V13+U15</f>
        <v>98</v>
      </c>
      <c r="V6" s="57">
        <f>+U10+U13+V15</f>
        <v>90</v>
      </c>
      <c r="W6" s="58">
        <f>+U6-V6</f>
        <v>8</v>
      </c>
    </row>
    <row r="7" spans="1:34" ht="15.75" thickBot="1">
      <c r="A7" s="65" t="s">
        <v>12</v>
      </c>
      <c r="B7" s="66" t="s">
        <v>25</v>
      </c>
      <c r="C7" s="67" t="s">
        <v>26</v>
      </c>
      <c r="D7" s="68">
        <f>Q12</f>
        <v>0</v>
      </c>
      <c r="E7" s="69">
        <f>P12</f>
        <v>3</v>
      </c>
      <c r="F7" s="68">
        <f>Q11</f>
        <v>0</v>
      </c>
      <c r="G7" s="69">
        <f>P11</f>
        <v>3</v>
      </c>
      <c r="H7" s="68">
        <f>Q15</f>
        <v>0</v>
      </c>
      <c r="I7" s="69">
        <f>P15</f>
        <v>3</v>
      </c>
      <c r="J7" s="70"/>
      <c r="K7" s="71"/>
      <c r="L7" s="68"/>
      <c r="M7" s="69"/>
      <c r="N7" s="72">
        <f>IF(SUM(D7:M7)=0,"", COUNTIF(K4:K7,"3"))</f>
        <v>0</v>
      </c>
      <c r="O7" s="73">
        <f>IF(SUM(E7:N7)=0,"", COUNTIF(J4:J7,"3"))</f>
        <v>3</v>
      </c>
      <c r="P7" s="74">
        <f>IF(SUM(D7:M8)=0,"",SUM(K4:K7))</f>
        <v>0</v>
      </c>
      <c r="Q7" s="75">
        <f>IF(SUM(D7:M7)=0,"",SUM(J4:J7))</f>
        <v>9</v>
      </c>
      <c r="R7" s="76">
        <v>4</v>
      </c>
      <c r="S7" s="77"/>
      <c r="U7" s="56">
        <f>+V11+V12+V15</f>
        <v>50</v>
      </c>
      <c r="V7" s="57">
        <f>+U11+U12+U15</f>
        <v>99</v>
      </c>
      <c r="W7" s="58">
        <f>+U7-V7</f>
        <v>-49</v>
      </c>
    </row>
    <row r="8" spans="1:34" ht="16.5" thickTop="1">
      <c r="A8" s="78"/>
      <c r="B8" s="79" t="s">
        <v>27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1"/>
      <c r="S8" s="82"/>
      <c r="U8" s="83"/>
      <c r="V8" s="84" t="s">
        <v>28</v>
      </c>
      <c r="W8" s="85">
        <f>SUM(W4:W7)</f>
        <v>0</v>
      </c>
      <c r="X8" s="84" t="str">
        <f>IF(W8=0,"OK","Virhe")</f>
        <v>OK</v>
      </c>
    </row>
    <row r="9" spans="1:34" ht="16.5" thickBot="1">
      <c r="A9" s="86"/>
      <c r="B9" s="87" t="s">
        <v>29</v>
      </c>
      <c r="C9" s="88"/>
      <c r="D9" s="88"/>
      <c r="E9" s="89"/>
      <c r="F9" s="90" t="s">
        <v>30</v>
      </c>
      <c r="G9" s="91"/>
      <c r="H9" s="92" t="s">
        <v>31</v>
      </c>
      <c r="I9" s="91"/>
      <c r="J9" s="92" t="s">
        <v>32</v>
      </c>
      <c r="K9" s="91"/>
      <c r="L9" s="92" t="s">
        <v>33</v>
      </c>
      <c r="M9" s="91"/>
      <c r="N9" s="92" t="s">
        <v>34</v>
      </c>
      <c r="O9" s="91"/>
      <c r="P9" s="93" t="s">
        <v>35</v>
      </c>
      <c r="Q9" s="94"/>
      <c r="S9" s="95"/>
      <c r="U9" s="96" t="s">
        <v>17</v>
      </c>
      <c r="V9" s="97"/>
      <c r="W9" s="42" t="s">
        <v>18</v>
      </c>
    </row>
    <row r="10" spans="1:34" ht="15.75">
      <c r="A10" s="98" t="s">
        <v>36</v>
      </c>
      <c r="B10" s="99" t="str">
        <f>IF(B4&gt;"",B4,"")</f>
        <v>Jesse Ikola</v>
      </c>
      <c r="C10" s="100" t="str">
        <f>IF(B6&gt;"",B6,"")</f>
        <v>Julius Rantala</v>
      </c>
      <c r="D10" s="80"/>
      <c r="E10" s="101"/>
      <c r="F10" s="102">
        <v>7</v>
      </c>
      <c r="G10" s="103"/>
      <c r="H10" s="104">
        <v>7</v>
      </c>
      <c r="I10" s="105"/>
      <c r="J10" s="104">
        <v>6</v>
      </c>
      <c r="K10" s="105"/>
      <c r="L10" s="104"/>
      <c r="M10" s="105"/>
      <c r="N10" s="106"/>
      <c r="O10" s="105"/>
      <c r="P10" s="107">
        <f t="shared" ref="P10:P15" si="0">IF(COUNT(F10:N10)=0,"", COUNTIF(F10:N10,"&gt;=0"))</f>
        <v>3</v>
      </c>
      <c r="Q10" s="108">
        <f t="shared" ref="Q10:Q15" si="1">IF(COUNT(F10:N10)=0,"",(IF(LEFT(F10,1)="-",1,0)+IF(LEFT(H10,1)="-",1,0)+IF(LEFT(J10,1)="-",1,0)+IF(LEFT(L10,1)="-",1,0)+IF(LEFT(N10,1)="-",1,0)))</f>
        <v>0</v>
      </c>
      <c r="R10" s="109"/>
      <c r="S10" s="110"/>
      <c r="U10" s="111">
        <f t="shared" ref="U10:V15" si="2">+Y10+AA10+AC10+AE10+AG10</f>
        <v>33</v>
      </c>
      <c r="V10" s="112">
        <f t="shared" si="2"/>
        <v>20</v>
      </c>
      <c r="W10" s="113">
        <f t="shared" ref="W10:W15" si="3">+U10-V10</f>
        <v>13</v>
      </c>
      <c r="Y10" s="114">
        <f>IF(F10="",0,IF(LEFT(F10,1)="-",ABS(F10),(IF(F10&gt;9,F10+2,11))))</f>
        <v>11</v>
      </c>
      <c r="Z10" s="115">
        <f t="shared" ref="Z10:Z15" si="4">IF(F10="",0,IF(LEFT(F10,1)="-",(IF(ABS(F10)&gt;9,(ABS(F10)+2),11)),F10))</f>
        <v>7</v>
      </c>
      <c r="AA10" s="114">
        <f>IF(H10="",0,IF(LEFT(H10,1)="-",ABS(H10),(IF(H10&gt;9,H10+2,11))))</f>
        <v>11</v>
      </c>
      <c r="AB10" s="115">
        <f t="shared" ref="AB10:AB15" si="5">IF(H10="",0,IF(LEFT(H10,1)="-",(IF(ABS(H10)&gt;9,(ABS(H10)+2),11)),H10))</f>
        <v>7</v>
      </c>
      <c r="AC10" s="114">
        <f>IF(J10="",0,IF(LEFT(J10,1)="-",ABS(J10),(IF(J10&gt;9,J10+2,11))))</f>
        <v>11</v>
      </c>
      <c r="AD10" s="115">
        <f t="shared" ref="AD10:AD15" si="6">IF(J10="",0,IF(LEFT(J10,1)="-",(IF(ABS(J10)&gt;9,(ABS(J10)+2),11)),J10))</f>
        <v>6</v>
      </c>
      <c r="AE10" s="114">
        <f>IF(L10="",0,IF(LEFT(L10,1)="-",ABS(L10),(IF(L10&gt;9,L10+2,11))))</f>
        <v>0</v>
      </c>
      <c r="AF10" s="115">
        <f t="shared" ref="AF10:AF15" si="7">IF(L10="",0,IF(LEFT(L10,1)="-",(IF(ABS(L10)&gt;9,(ABS(L10)+2),11)),L10))</f>
        <v>0</v>
      </c>
      <c r="AG10" s="114">
        <f t="shared" ref="AG10:AG15" si="8">IF(N10="",0,IF(LEFT(N10,1)="-",ABS(N10),(IF(N10&gt;9,N10+2,11))))</f>
        <v>0</v>
      </c>
      <c r="AH10" s="115">
        <f t="shared" ref="AH10:AH15" si="9">IF(N10="",0,IF(LEFT(N10,1)="-",(IF(ABS(N10)&gt;9,(ABS(N10)+2),11)),N10))</f>
        <v>0</v>
      </c>
    </row>
    <row r="11" spans="1:34" ht="15.75">
      <c r="A11" s="98" t="s">
        <v>37</v>
      </c>
      <c r="B11" s="99" t="str">
        <f>IF(B5&gt;"",B5,"")</f>
        <v>Onni Kujala</v>
      </c>
      <c r="C11" s="116" t="str">
        <f>IF(B7&gt;"",B7,"")</f>
        <v>Isak Porthin</v>
      </c>
      <c r="D11" s="117"/>
      <c r="E11" s="101"/>
      <c r="F11" s="118">
        <v>9</v>
      </c>
      <c r="G11" s="119"/>
      <c r="H11" s="118">
        <v>6</v>
      </c>
      <c r="I11" s="119"/>
      <c r="J11" s="118">
        <v>2</v>
      </c>
      <c r="K11" s="119"/>
      <c r="L11" s="118"/>
      <c r="M11" s="119"/>
      <c r="N11" s="118"/>
      <c r="O11" s="119"/>
      <c r="P11" s="107">
        <f t="shared" si="0"/>
        <v>3</v>
      </c>
      <c r="Q11" s="108">
        <f t="shared" si="1"/>
        <v>0</v>
      </c>
      <c r="R11" s="120"/>
      <c r="S11" s="121"/>
      <c r="U11" s="111">
        <f t="shared" si="2"/>
        <v>33</v>
      </c>
      <c r="V11" s="112">
        <f t="shared" si="2"/>
        <v>17</v>
      </c>
      <c r="W11" s="113">
        <f t="shared" si="3"/>
        <v>16</v>
      </c>
      <c r="Y11" s="122">
        <f>IF(F11="",0,IF(LEFT(F11,1)="-",ABS(F11),(IF(F11&gt;9,F11+2,11))))</f>
        <v>11</v>
      </c>
      <c r="Z11" s="123">
        <f t="shared" si="4"/>
        <v>9</v>
      </c>
      <c r="AA11" s="122">
        <f>IF(H11="",0,IF(LEFT(H11,1)="-",ABS(H11),(IF(H11&gt;9,H11+2,11))))</f>
        <v>11</v>
      </c>
      <c r="AB11" s="123">
        <f t="shared" si="5"/>
        <v>6</v>
      </c>
      <c r="AC11" s="122">
        <f>IF(J11="",0,IF(LEFT(J11,1)="-",ABS(J11),(IF(J11&gt;9,J11+2,11))))</f>
        <v>11</v>
      </c>
      <c r="AD11" s="123">
        <f t="shared" si="6"/>
        <v>2</v>
      </c>
      <c r="AE11" s="122">
        <f>IF(L11="",0,IF(LEFT(L11,1)="-",ABS(L11),(IF(L11&gt;9,L11+2,11))))</f>
        <v>0</v>
      </c>
      <c r="AF11" s="123">
        <f t="shared" si="7"/>
        <v>0</v>
      </c>
      <c r="AG11" s="122">
        <f t="shared" si="8"/>
        <v>0</v>
      </c>
      <c r="AH11" s="123">
        <f t="shared" si="9"/>
        <v>0</v>
      </c>
    </row>
    <row r="12" spans="1:34" ht="16.5" thickBot="1">
      <c r="A12" s="98" t="s">
        <v>38</v>
      </c>
      <c r="B12" s="124" t="str">
        <f>IF(B4&gt;"",B4,"")</f>
        <v>Jesse Ikola</v>
      </c>
      <c r="C12" s="125" t="str">
        <f>IF(B7&gt;"",B7,"")</f>
        <v>Isak Porthin</v>
      </c>
      <c r="D12" s="88"/>
      <c r="E12" s="89"/>
      <c r="F12" s="126">
        <v>7</v>
      </c>
      <c r="G12" s="127"/>
      <c r="H12" s="126">
        <v>8</v>
      </c>
      <c r="I12" s="127"/>
      <c r="J12" s="126">
        <v>8</v>
      </c>
      <c r="K12" s="127"/>
      <c r="L12" s="126"/>
      <c r="M12" s="127"/>
      <c r="N12" s="126"/>
      <c r="O12" s="127"/>
      <c r="P12" s="107">
        <f t="shared" si="0"/>
        <v>3</v>
      </c>
      <c r="Q12" s="108">
        <f t="shared" si="1"/>
        <v>0</v>
      </c>
      <c r="R12" s="120"/>
      <c r="S12" s="121"/>
      <c r="U12" s="111">
        <f t="shared" si="2"/>
        <v>33</v>
      </c>
      <c r="V12" s="112">
        <f t="shared" si="2"/>
        <v>23</v>
      </c>
      <c r="W12" s="113">
        <f t="shared" si="3"/>
        <v>10</v>
      </c>
      <c r="Y12" s="122">
        <f t="shared" ref="Y12:AE15" si="10">IF(F12="",0,IF(LEFT(F12,1)="-",ABS(F12),(IF(F12&gt;9,F12+2,11))))</f>
        <v>11</v>
      </c>
      <c r="Z12" s="123">
        <f t="shared" si="4"/>
        <v>7</v>
      </c>
      <c r="AA12" s="122">
        <f t="shared" si="10"/>
        <v>11</v>
      </c>
      <c r="AB12" s="123">
        <f t="shared" si="5"/>
        <v>8</v>
      </c>
      <c r="AC12" s="122">
        <f t="shared" si="10"/>
        <v>11</v>
      </c>
      <c r="AD12" s="123">
        <f t="shared" si="6"/>
        <v>8</v>
      </c>
      <c r="AE12" s="122">
        <f t="shared" si="10"/>
        <v>0</v>
      </c>
      <c r="AF12" s="123">
        <f t="shared" si="7"/>
        <v>0</v>
      </c>
      <c r="AG12" s="122">
        <f t="shared" si="8"/>
        <v>0</v>
      </c>
      <c r="AH12" s="123">
        <f t="shared" si="9"/>
        <v>0</v>
      </c>
    </row>
    <row r="13" spans="1:34" ht="15.75">
      <c r="A13" s="98" t="s">
        <v>39</v>
      </c>
      <c r="B13" s="99" t="str">
        <f>IF(B5&gt;"",B5,"")</f>
        <v>Onni Kujala</v>
      </c>
      <c r="C13" s="116" t="str">
        <f>IF(B6&gt;"",B6,"")</f>
        <v>Julius Rantala</v>
      </c>
      <c r="D13" s="80"/>
      <c r="E13" s="101"/>
      <c r="F13" s="104">
        <v>8</v>
      </c>
      <c r="G13" s="105"/>
      <c r="H13" s="104">
        <v>-6</v>
      </c>
      <c r="I13" s="105"/>
      <c r="J13" s="104">
        <v>-8</v>
      </c>
      <c r="K13" s="105"/>
      <c r="L13" s="104">
        <v>7</v>
      </c>
      <c r="M13" s="105"/>
      <c r="N13" s="104">
        <v>8</v>
      </c>
      <c r="O13" s="105"/>
      <c r="P13" s="107">
        <f t="shared" si="0"/>
        <v>3</v>
      </c>
      <c r="Q13" s="108">
        <f t="shared" si="1"/>
        <v>2</v>
      </c>
      <c r="R13" s="120"/>
      <c r="S13" s="121"/>
      <c r="U13" s="111">
        <f t="shared" si="2"/>
        <v>47</v>
      </c>
      <c r="V13" s="112">
        <f t="shared" si="2"/>
        <v>45</v>
      </c>
      <c r="W13" s="113">
        <f t="shared" si="3"/>
        <v>2</v>
      </c>
      <c r="Y13" s="122">
        <f t="shared" si="10"/>
        <v>11</v>
      </c>
      <c r="Z13" s="123">
        <f t="shared" si="4"/>
        <v>8</v>
      </c>
      <c r="AA13" s="122">
        <f t="shared" si="10"/>
        <v>6</v>
      </c>
      <c r="AB13" s="123">
        <f t="shared" si="5"/>
        <v>11</v>
      </c>
      <c r="AC13" s="122">
        <f t="shared" si="10"/>
        <v>8</v>
      </c>
      <c r="AD13" s="123">
        <f t="shared" si="6"/>
        <v>11</v>
      </c>
      <c r="AE13" s="122">
        <f t="shared" si="10"/>
        <v>11</v>
      </c>
      <c r="AF13" s="123">
        <f t="shared" si="7"/>
        <v>7</v>
      </c>
      <c r="AG13" s="122">
        <f t="shared" si="8"/>
        <v>11</v>
      </c>
      <c r="AH13" s="123">
        <f t="shared" si="9"/>
        <v>8</v>
      </c>
    </row>
    <row r="14" spans="1:34" ht="15.75">
      <c r="A14" s="98" t="s">
        <v>40</v>
      </c>
      <c r="B14" s="99" t="str">
        <f>IF(B4&gt;"",B4,"")</f>
        <v>Jesse Ikola</v>
      </c>
      <c r="C14" s="116" t="str">
        <f>IF(B5&gt;"",B5,"")</f>
        <v>Onni Kujala</v>
      </c>
      <c r="D14" s="117"/>
      <c r="E14" s="101"/>
      <c r="F14" s="118">
        <v>5</v>
      </c>
      <c r="G14" s="119"/>
      <c r="H14" s="118">
        <v>12</v>
      </c>
      <c r="I14" s="119"/>
      <c r="J14" s="128">
        <v>-11</v>
      </c>
      <c r="K14" s="119"/>
      <c r="L14" s="118">
        <v>9</v>
      </c>
      <c r="M14" s="119"/>
      <c r="N14" s="118"/>
      <c r="O14" s="119"/>
      <c r="P14" s="107">
        <f t="shared" si="0"/>
        <v>3</v>
      </c>
      <c r="Q14" s="108">
        <f t="shared" si="1"/>
        <v>1</v>
      </c>
      <c r="R14" s="120"/>
      <c r="S14" s="121"/>
      <c r="U14" s="111">
        <f t="shared" si="2"/>
        <v>47</v>
      </c>
      <c r="V14" s="112">
        <f t="shared" si="2"/>
        <v>39</v>
      </c>
      <c r="W14" s="113">
        <f t="shared" si="3"/>
        <v>8</v>
      </c>
      <c r="Y14" s="122">
        <f t="shared" si="10"/>
        <v>11</v>
      </c>
      <c r="Z14" s="123">
        <f t="shared" si="4"/>
        <v>5</v>
      </c>
      <c r="AA14" s="122">
        <f t="shared" si="10"/>
        <v>14</v>
      </c>
      <c r="AB14" s="123">
        <f t="shared" si="5"/>
        <v>12</v>
      </c>
      <c r="AC14" s="122">
        <f t="shared" si="10"/>
        <v>11</v>
      </c>
      <c r="AD14" s="123">
        <f t="shared" si="6"/>
        <v>13</v>
      </c>
      <c r="AE14" s="122">
        <f t="shared" si="10"/>
        <v>11</v>
      </c>
      <c r="AF14" s="123">
        <f t="shared" si="7"/>
        <v>9</v>
      </c>
      <c r="AG14" s="122">
        <f t="shared" si="8"/>
        <v>0</v>
      </c>
      <c r="AH14" s="123">
        <f t="shared" si="9"/>
        <v>0</v>
      </c>
    </row>
    <row r="15" spans="1:34" ht="16.5" thickBot="1">
      <c r="A15" s="129" t="s">
        <v>41</v>
      </c>
      <c r="B15" s="130" t="str">
        <f>IF(B6&gt;"",B6,"")</f>
        <v>Julius Rantala</v>
      </c>
      <c r="C15" s="131" t="str">
        <f>IF(B7&gt;"",B7,"")</f>
        <v>Isak Porthin</v>
      </c>
      <c r="D15" s="132"/>
      <c r="E15" s="133"/>
      <c r="F15" s="134">
        <v>3</v>
      </c>
      <c r="G15" s="135"/>
      <c r="H15" s="134">
        <v>4</v>
      </c>
      <c r="I15" s="135"/>
      <c r="J15" s="134">
        <v>3</v>
      </c>
      <c r="K15" s="135"/>
      <c r="L15" s="134"/>
      <c r="M15" s="135"/>
      <c r="N15" s="134"/>
      <c r="O15" s="135"/>
      <c r="P15" s="136">
        <f t="shared" si="0"/>
        <v>3</v>
      </c>
      <c r="Q15" s="137">
        <f t="shared" si="1"/>
        <v>0</v>
      </c>
      <c r="R15" s="138"/>
      <c r="S15" s="139"/>
      <c r="U15" s="111">
        <f t="shared" si="2"/>
        <v>33</v>
      </c>
      <c r="V15" s="112">
        <f t="shared" si="2"/>
        <v>10</v>
      </c>
      <c r="W15" s="113">
        <f t="shared" si="3"/>
        <v>23</v>
      </c>
      <c r="Y15" s="140">
        <f t="shared" si="10"/>
        <v>11</v>
      </c>
      <c r="Z15" s="141">
        <f t="shared" si="4"/>
        <v>3</v>
      </c>
      <c r="AA15" s="140">
        <f t="shared" si="10"/>
        <v>11</v>
      </c>
      <c r="AB15" s="141">
        <f t="shared" si="5"/>
        <v>4</v>
      </c>
      <c r="AC15" s="140">
        <f t="shared" si="10"/>
        <v>11</v>
      </c>
      <c r="AD15" s="141">
        <f t="shared" si="6"/>
        <v>3</v>
      </c>
      <c r="AE15" s="140">
        <f t="shared" si="10"/>
        <v>0</v>
      </c>
      <c r="AF15" s="141">
        <f t="shared" si="7"/>
        <v>0</v>
      </c>
      <c r="AG15" s="140">
        <f t="shared" si="8"/>
        <v>0</v>
      </c>
      <c r="AH15" s="141">
        <f t="shared" si="9"/>
        <v>0</v>
      </c>
    </row>
    <row r="16" spans="1:34" ht="16.5" thickTop="1" thickBot="1"/>
    <row r="17" spans="1:34" ht="16.5" thickTop="1">
      <c r="A17" s="1"/>
      <c r="B17" s="2" t="s">
        <v>0</v>
      </c>
      <c r="C17" s="3"/>
      <c r="D17" s="3"/>
      <c r="E17" s="3"/>
      <c r="F17" s="4"/>
      <c r="G17" s="3"/>
      <c r="H17" s="5" t="s">
        <v>1</v>
      </c>
      <c r="I17" s="6"/>
      <c r="J17" s="7" t="s">
        <v>2</v>
      </c>
      <c r="K17" s="8"/>
      <c r="L17" s="8"/>
      <c r="M17" s="9"/>
      <c r="N17" s="10" t="s">
        <v>3</v>
      </c>
      <c r="O17" s="11"/>
      <c r="P17" s="11"/>
      <c r="Q17" s="12">
        <v>2</v>
      </c>
      <c r="R17" s="13"/>
      <c r="S17" s="14"/>
    </row>
    <row r="18" spans="1:34" ht="16.5" thickBot="1">
      <c r="A18" s="15"/>
      <c r="B18" s="16"/>
      <c r="C18" s="17" t="s">
        <v>4</v>
      </c>
      <c r="D18" s="18"/>
      <c r="E18" s="19"/>
      <c r="F18" s="20"/>
      <c r="G18" s="21" t="s">
        <v>5</v>
      </c>
      <c r="H18" s="22"/>
      <c r="I18" s="22"/>
      <c r="J18" s="23">
        <v>43513</v>
      </c>
      <c r="K18" s="23"/>
      <c r="L18" s="23"/>
      <c r="M18" s="24"/>
      <c r="N18" s="25" t="s">
        <v>6</v>
      </c>
      <c r="O18" s="26"/>
      <c r="P18" s="26"/>
      <c r="Q18" s="27"/>
      <c r="R18" s="27"/>
      <c r="S18" s="28"/>
    </row>
    <row r="19" spans="1:34" ht="16.5" thickTop="1">
      <c r="A19" s="29"/>
      <c r="B19" s="30" t="s">
        <v>7</v>
      </c>
      <c r="C19" s="31" t="s">
        <v>8</v>
      </c>
      <c r="D19" s="32" t="s">
        <v>9</v>
      </c>
      <c r="E19" s="33"/>
      <c r="F19" s="32" t="s">
        <v>10</v>
      </c>
      <c r="G19" s="33"/>
      <c r="H19" s="32" t="s">
        <v>11</v>
      </c>
      <c r="I19" s="33"/>
      <c r="J19" s="32" t="s">
        <v>12</v>
      </c>
      <c r="K19" s="33"/>
      <c r="L19" s="32"/>
      <c r="M19" s="33"/>
      <c r="N19" s="34" t="s">
        <v>13</v>
      </c>
      <c r="O19" s="35" t="s">
        <v>14</v>
      </c>
      <c r="P19" s="36" t="s">
        <v>15</v>
      </c>
      <c r="Q19" s="37"/>
      <c r="R19" s="38" t="s">
        <v>16</v>
      </c>
      <c r="S19" s="39"/>
      <c r="U19" s="40" t="s">
        <v>17</v>
      </c>
      <c r="V19" s="41"/>
      <c r="W19" s="42" t="s">
        <v>18</v>
      </c>
    </row>
    <row r="20" spans="1:34">
      <c r="A20" s="43" t="s">
        <v>9</v>
      </c>
      <c r="B20" s="44" t="s">
        <v>42</v>
      </c>
      <c r="C20" s="45" t="s">
        <v>22</v>
      </c>
      <c r="D20" s="46"/>
      <c r="E20" s="47"/>
      <c r="F20" s="48">
        <f>+P30</f>
        <v>3</v>
      </c>
      <c r="G20" s="49">
        <f>+Q30</f>
        <v>0</v>
      </c>
      <c r="H20" s="48">
        <f>P26</f>
        <v>3</v>
      </c>
      <c r="I20" s="49">
        <f>Q26</f>
        <v>0</v>
      </c>
      <c r="J20" s="48">
        <f>P28</f>
        <v>3</v>
      </c>
      <c r="K20" s="49">
        <f>Q28</f>
        <v>1</v>
      </c>
      <c r="L20" s="48"/>
      <c r="M20" s="49"/>
      <c r="N20" s="50">
        <f>IF(SUM(D20:M20)=0,"", COUNTIF(E20:E23,"3"))</f>
        <v>3</v>
      </c>
      <c r="O20" s="51">
        <f>IF(SUM(E20:N20)=0,"", COUNTIF(D20:D23,"3"))</f>
        <v>0</v>
      </c>
      <c r="P20" s="52">
        <f>IF(SUM(D20:M20)=0,"",SUM(E20:E23))</f>
        <v>9</v>
      </c>
      <c r="Q20" s="53">
        <f>IF(SUM(D20:M20)=0,"",SUM(D20:D23))</f>
        <v>1</v>
      </c>
      <c r="R20" s="54">
        <v>1</v>
      </c>
      <c r="S20" s="55"/>
      <c r="U20" s="56">
        <f>+U26+U28+U30</f>
        <v>109</v>
      </c>
      <c r="V20" s="57">
        <f>+V26+V28+V30</f>
        <v>62</v>
      </c>
      <c r="W20" s="58">
        <f>+U20-V20</f>
        <v>47</v>
      </c>
    </row>
    <row r="21" spans="1:34">
      <c r="A21" s="59" t="s">
        <v>10</v>
      </c>
      <c r="B21" s="44" t="s">
        <v>43</v>
      </c>
      <c r="C21" s="60" t="s">
        <v>24</v>
      </c>
      <c r="D21" s="61">
        <f>+Q30</f>
        <v>0</v>
      </c>
      <c r="E21" s="62">
        <f>+P30</f>
        <v>3</v>
      </c>
      <c r="F21" s="63"/>
      <c r="G21" s="64"/>
      <c r="H21" s="61">
        <f>P29</f>
        <v>1</v>
      </c>
      <c r="I21" s="62">
        <f>Q29</f>
        <v>3</v>
      </c>
      <c r="J21" s="61">
        <f>P27</f>
        <v>0</v>
      </c>
      <c r="K21" s="62">
        <f>Q27</f>
        <v>3</v>
      </c>
      <c r="L21" s="61"/>
      <c r="M21" s="62"/>
      <c r="N21" s="50">
        <f>IF(SUM(D21:M21)=0,"", COUNTIF(G20:G23,"3"))</f>
        <v>0</v>
      </c>
      <c r="O21" s="51">
        <f>IF(SUM(E21:N21)=0,"", COUNTIF(F20:F23,"3"))</f>
        <v>3</v>
      </c>
      <c r="P21" s="52">
        <f>IF(SUM(D21:M21)=0,"",SUM(G20:G23))</f>
        <v>1</v>
      </c>
      <c r="Q21" s="53">
        <f>IF(SUM(D21:M21)=0,"",SUM(F20:F23))</f>
        <v>9</v>
      </c>
      <c r="R21" s="54">
        <v>4</v>
      </c>
      <c r="S21" s="55"/>
      <c r="U21" s="56">
        <f>+U27+U29+V30</f>
        <v>77</v>
      </c>
      <c r="V21" s="57">
        <f>+V27+V29+U30</f>
        <v>110</v>
      </c>
      <c r="W21" s="58">
        <f>+U21-V21</f>
        <v>-33</v>
      </c>
    </row>
    <row r="22" spans="1:34">
      <c r="A22" s="59" t="s">
        <v>11</v>
      </c>
      <c r="B22" s="44" t="s">
        <v>44</v>
      </c>
      <c r="C22" s="60" t="s">
        <v>26</v>
      </c>
      <c r="D22" s="61">
        <f>+Q26</f>
        <v>0</v>
      </c>
      <c r="E22" s="62">
        <f>+P26</f>
        <v>3</v>
      </c>
      <c r="F22" s="61">
        <f>Q29</f>
        <v>3</v>
      </c>
      <c r="G22" s="62">
        <f>P29</f>
        <v>1</v>
      </c>
      <c r="H22" s="63"/>
      <c r="I22" s="64"/>
      <c r="J22" s="61">
        <f>P31</f>
        <v>0</v>
      </c>
      <c r="K22" s="62">
        <f>Q31</f>
        <v>3</v>
      </c>
      <c r="L22" s="61"/>
      <c r="M22" s="62"/>
      <c r="N22" s="50">
        <f>IF(SUM(D22:M22)=0,"", COUNTIF(I20:I23,"3"))</f>
        <v>1</v>
      </c>
      <c r="O22" s="51">
        <f>IF(SUM(E22:N22)=0,"", COUNTIF(H20:H23,"3"))</f>
        <v>2</v>
      </c>
      <c r="P22" s="52">
        <f>IF(SUM(D22:M22)=0,"",SUM(I20:I23))</f>
        <v>3</v>
      </c>
      <c r="Q22" s="53">
        <f>IF(SUM(D22:M22)=0,"",SUM(H20:H23))</f>
        <v>7</v>
      </c>
      <c r="R22" s="54">
        <v>3</v>
      </c>
      <c r="S22" s="55"/>
      <c r="U22" s="56">
        <f>+V26+V29+U31</f>
        <v>78</v>
      </c>
      <c r="V22" s="57">
        <f>+U26+U29+V31</f>
        <v>104</v>
      </c>
      <c r="W22" s="58">
        <f>+U22-V22</f>
        <v>-26</v>
      </c>
    </row>
    <row r="23" spans="1:34" ht="15.75" thickBot="1">
      <c r="A23" s="65" t="s">
        <v>12</v>
      </c>
      <c r="B23" s="66" t="s">
        <v>45</v>
      </c>
      <c r="C23" s="67" t="s">
        <v>20</v>
      </c>
      <c r="D23" s="68">
        <f>Q28</f>
        <v>1</v>
      </c>
      <c r="E23" s="69">
        <f>P28</f>
        <v>3</v>
      </c>
      <c r="F23" s="68">
        <f>Q27</f>
        <v>3</v>
      </c>
      <c r="G23" s="69">
        <f>P27</f>
        <v>0</v>
      </c>
      <c r="H23" s="68">
        <f>Q31</f>
        <v>3</v>
      </c>
      <c r="I23" s="69">
        <f>P31</f>
        <v>0</v>
      </c>
      <c r="J23" s="70"/>
      <c r="K23" s="71"/>
      <c r="L23" s="68"/>
      <c r="M23" s="69"/>
      <c r="N23" s="72">
        <f>IF(SUM(D23:M23)=0,"", COUNTIF(K20:K23,"3"))</f>
        <v>2</v>
      </c>
      <c r="O23" s="73">
        <f>IF(SUM(E23:N23)=0,"", COUNTIF(J20:J23,"3"))</f>
        <v>1</v>
      </c>
      <c r="P23" s="74">
        <f>IF(SUM(D23:M24)=0,"",SUM(K20:K23))</f>
        <v>7</v>
      </c>
      <c r="Q23" s="75">
        <f>IF(SUM(D23:M23)=0,"",SUM(J20:J23))</f>
        <v>3</v>
      </c>
      <c r="R23" s="76">
        <v>2</v>
      </c>
      <c r="S23" s="77"/>
      <c r="U23" s="56">
        <f>+V27+V28+V31</f>
        <v>98</v>
      </c>
      <c r="V23" s="57">
        <f>+U27+U28+U31</f>
        <v>86</v>
      </c>
      <c r="W23" s="58">
        <f>+U23-V23</f>
        <v>12</v>
      </c>
    </row>
    <row r="24" spans="1:34" ht="16.5" thickTop="1">
      <c r="A24" s="78"/>
      <c r="B24" s="79" t="s">
        <v>27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s="82"/>
      <c r="U24" s="83"/>
      <c r="V24" s="84" t="s">
        <v>28</v>
      </c>
      <c r="W24" s="85">
        <f>SUM(W20:W23)</f>
        <v>0</v>
      </c>
      <c r="X24" s="84" t="str">
        <f>IF(W24=0,"OK","Virhe")</f>
        <v>OK</v>
      </c>
    </row>
    <row r="25" spans="1:34" ht="16.5" thickBot="1">
      <c r="A25" s="86"/>
      <c r="B25" s="87" t="s">
        <v>29</v>
      </c>
      <c r="C25" s="88"/>
      <c r="D25" s="88"/>
      <c r="E25" s="89"/>
      <c r="F25" s="90" t="s">
        <v>30</v>
      </c>
      <c r="G25" s="91"/>
      <c r="H25" s="92" t="s">
        <v>31</v>
      </c>
      <c r="I25" s="91"/>
      <c r="J25" s="92" t="s">
        <v>32</v>
      </c>
      <c r="K25" s="91"/>
      <c r="L25" s="92" t="s">
        <v>33</v>
      </c>
      <c r="M25" s="91"/>
      <c r="N25" s="92" t="s">
        <v>34</v>
      </c>
      <c r="O25" s="91"/>
      <c r="P25" s="93" t="s">
        <v>35</v>
      </c>
      <c r="Q25" s="94"/>
      <c r="S25" s="95"/>
      <c r="U25" s="96" t="s">
        <v>17</v>
      </c>
      <c r="V25" s="97"/>
      <c r="W25" s="42" t="s">
        <v>18</v>
      </c>
    </row>
    <row r="26" spans="1:34" ht="15.75">
      <c r="A26" s="98" t="s">
        <v>36</v>
      </c>
      <c r="B26" s="99" t="str">
        <f>IF(B20&gt;"",B20,"")</f>
        <v>Topi Välimäki</v>
      </c>
      <c r="C26" s="100" t="str">
        <f>IF(B22&gt;"",B22,"")</f>
        <v>Arik Porthin</v>
      </c>
      <c r="D26" s="80"/>
      <c r="E26" s="101"/>
      <c r="F26" s="102">
        <v>3</v>
      </c>
      <c r="G26" s="103"/>
      <c r="H26" s="104">
        <v>8</v>
      </c>
      <c r="I26" s="105"/>
      <c r="J26" s="104">
        <v>4</v>
      </c>
      <c r="K26" s="105"/>
      <c r="L26" s="104"/>
      <c r="M26" s="105"/>
      <c r="N26" s="106"/>
      <c r="O26" s="105"/>
      <c r="P26" s="107">
        <f t="shared" ref="P26:P31" si="11">IF(COUNT(F26:N26)=0,"", COUNTIF(F26:N26,"&gt;=0"))</f>
        <v>3</v>
      </c>
      <c r="Q26" s="108">
        <f t="shared" ref="Q26:Q31" si="12">IF(COUNT(F26:N26)=0,"",(IF(LEFT(F26,1)="-",1,0)+IF(LEFT(H26,1)="-",1,0)+IF(LEFT(J26,1)="-",1,0)+IF(LEFT(L26,1)="-",1,0)+IF(LEFT(N26,1)="-",1,0)))</f>
        <v>0</v>
      </c>
      <c r="R26" s="109"/>
      <c r="S26" s="110"/>
      <c r="U26" s="111">
        <f t="shared" ref="U26:V31" si="13">+Y26+AA26+AC26+AE26+AG26</f>
        <v>33</v>
      </c>
      <c r="V26" s="112">
        <f t="shared" si="13"/>
        <v>15</v>
      </c>
      <c r="W26" s="113">
        <f t="shared" ref="W26:W31" si="14">+U26-V26</f>
        <v>18</v>
      </c>
      <c r="Y26" s="114">
        <f>IF(F26="",0,IF(LEFT(F26,1)="-",ABS(F26),(IF(F26&gt;9,F26+2,11))))</f>
        <v>11</v>
      </c>
      <c r="Z26" s="115">
        <f t="shared" ref="Z26:Z31" si="15">IF(F26="",0,IF(LEFT(F26,1)="-",(IF(ABS(F26)&gt;9,(ABS(F26)+2),11)),F26))</f>
        <v>3</v>
      </c>
      <c r="AA26" s="114">
        <f>IF(H26="",0,IF(LEFT(H26,1)="-",ABS(H26),(IF(H26&gt;9,H26+2,11))))</f>
        <v>11</v>
      </c>
      <c r="AB26" s="115">
        <f t="shared" ref="AB26:AB31" si="16">IF(H26="",0,IF(LEFT(H26,1)="-",(IF(ABS(H26)&gt;9,(ABS(H26)+2),11)),H26))</f>
        <v>8</v>
      </c>
      <c r="AC26" s="114">
        <f>IF(J26="",0,IF(LEFT(J26,1)="-",ABS(J26),(IF(J26&gt;9,J26+2,11))))</f>
        <v>11</v>
      </c>
      <c r="AD26" s="115">
        <f t="shared" ref="AD26:AD31" si="17">IF(J26="",0,IF(LEFT(J26,1)="-",(IF(ABS(J26)&gt;9,(ABS(J26)+2),11)),J26))</f>
        <v>4</v>
      </c>
      <c r="AE26" s="114">
        <f>IF(L26="",0,IF(LEFT(L26,1)="-",ABS(L26),(IF(L26&gt;9,L26+2,11))))</f>
        <v>0</v>
      </c>
      <c r="AF26" s="115">
        <f t="shared" ref="AF26:AF31" si="18">IF(L26="",0,IF(LEFT(L26,1)="-",(IF(ABS(L26)&gt;9,(ABS(L26)+2),11)),L26))</f>
        <v>0</v>
      </c>
      <c r="AG26" s="114">
        <f t="shared" ref="AG26:AG31" si="19">IF(N26="",0,IF(LEFT(N26,1)="-",ABS(N26),(IF(N26&gt;9,N26+2,11))))</f>
        <v>0</v>
      </c>
      <c r="AH26" s="115">
        <f t="shared" ref="AH26:AH31" si="20">IF(N26="",0,IF(LEFT(N26,1)="-",(IF(ABS(N26)&gt;9,(ABS(N26)+2),11)),N26))</f>
        <v>0</v>
      </c>
    </row>
    <row r="27" spans="1:34" ht="15.75">
      <c r="A27" s="98" t="s">
        <v>37</v>
      </c>
      <c r="B27" s="99" t="str">
        <f>IF(B21&gt;"",B21,"")</f>
        <v>Kalle Tomberg</v>
      </c>
      <c r="C27" s="116" t="str">
        <f>IF(B23&gt;"",B23,"")</f>
        <v>Aleksi Ikola</v>
      </c>
      <c r="D27" s="117"/>
      <c r="E27" s="101"/>
      <c r="F27" s="118">
        <v>-4</v>
      </c>
      <c r="G27" s="119"/>
      <c r="H27" s="118">
        <v>-10</v>
      </c>
      <c r="I27" s="119"/>
      <c r="J27" s="118">
        <v>-9</v>
      </c>
      <c r="K27" s="119"/>
      <c r="L27" s="118"/>
      <c r="M27" s="119"/>
      <c r="N27" s="118"/>
      <c r="O27" s="119"/>
      <c r="P27" s="107">
        <f t="shared" si="11"/>
        <v>0</v>
      </c>
      <c r="Q27" s="108">
        <f t="shared" si="12"/>
        <v>3</v>
      </c>
      <c r="R27" s="120"/>
      <c r="S27" s="121"/>
      <c r="U27" s="111">
        <f t="shared" si="13"/>
        <v>23</v>
      </c>
      <c r="V27" s="112">
        <f t="shared" si="13"/>
        <v>34</v>
      </c>
      <c r="W27" s="113">
        <f t="shared" si="14"/>
        <v>-11</v>
      </c>
      <c r="Y27" s="122">
        <f>IF(F27="",0,IF(LEFT(F27,1)="-",ABS(F27),(IF(F27&gt;9,F27+2,11))))</f>
        <v>4</v>
      </c>
      <c r="Z27" s="123">
        <f t="shared" si="15"/>
        <v>11</v>
      </c>
      <c r="AA27" s="122">
        <f>IF(H27="",0,IF(LEFT(H27,1)="-",ABS(H27),(IF(H27&gt;9,H27+2,11))))</f>
        <v>10</v>
      </c>
      <c r="AB27" s="123">
        <f t="shared" si="16"/>
        <v>12</v>
      </c>
      <c r="AC27" s="122">
        <f>IF(J27="",0,IF(LEFT(J27,1)="-",ABS(J27),(IF(J27&gt;9,J27+2,11))))</f>
        <v>9</v>
      </c>
      <c r="AD27" s="123">
        <f t="shared" si="17"/>
        <v>11</v>
      </c>
      <c r="AE27" s="122">
        <f>IF(L27="",0,IF(LEFT(L27,1)="-",ABS(L27),(IF(L27&gt;9,L27+2,11))))</f>
        <v>0</v>
      </c>
      <c r="AF27" s="123">
        <f t="shared" si="18"/>
        <v>0</v>
      </c>
      <c r="AG27" s="122">
        <f t="shared" si="19"/>
        <v>0</v>
      </c>
      <c r="AH27" s="123">
        <f t="shared" si="20"/>
        <v>0</v>
      </c>
    </row>
    <row r="28" spans="1:34" ht="16.5" thickBot="1">
      <c r="A28" s="98" t="s">
        <v>38</v>
      </c>
      <c r="B28" s="124" t="str">
        <f>IF(B20&gt;"",B20,"")</f>
        <v>Topi Välimäki</v>
      </c>
      <c r="C28" s="125" t="str">
        <f>IF(B23&gt;"",B23,"")</f>
        <v>Aleksi Ikola</v>
      </c>
      <c r="D28" s="88"/>
      <c r="E28" s="89"/>
      <c r="F28" s="126">
        <v>8</v>
      </c>
      <c r="G28" s="127"/>
      <c r="H28" s="126">
        <v>-9</v>
      </c>
      <c r="I28" s="127"/>
      <c r="J28" s="126">
        <v>1</v>
      </c>
      <c r="K28" s="127"/>
      <c r="L28" s="126">
        <v>10</v>
      </c>
      <c r="M28" s="127"/>
      <c r="N28" s="126"/>
      <c r="O28" s="127"/>
      <c r="P28" s="107">
        <f t="shared" si="11"/>
        <v>3</v>
      </c>
      <c r="Q28" s="108">
        <f t="shared" si="12"/>
        <v>1</v>
      </c>
      <c r="R28" s="120"/>
      <c r="S28" s="121"/>
      <c r="U28" s="111">
        <f t="shared" si="13"/>
        <v>43</v>
      </c>
      <c r="V28" s="112">
        <f t="shared" si="13"/>
        <v>30</v>
      </c>
      <c r="W28" s="113">
        <f t="shared" si="14"/>
        <v>13</v>
      </c>
      <c r="Y28" s="122">
        <f t="shared" ref="Y28:AE31" si="21">IF(F28="",0,IF(LEFT(F28,1)="-",ABS(F28),(IF(F28&gt;9,F28+2,11))))</f>
        <v>11</v>
      </c>
      <c r="Z28" s="123">
        <f t="shared" si="15"/>
        <v>8</v>
      </c>
      <c r="AA28" s="122">
        <f t="shared" si="21"/>
        <v>9</v>
      </c>
      <c r="AB28" s="123">
        <f t="shared" si="16"/>
        <v>11</v>
      </c>
      <c r="AC28" s="122">
        <f t="shared" si="21"/>
        <v>11</v>
      </c>
      <c r="AD28" s="123">
        <f t="shared" si="17"/>
        <v>1</v>
      </c>
      <c r="AE28" s="122">
        <f t="shared" si="21"/>
        <v>12</v>
      </c>
      <c r="AF28" s="123">
        <f t="shared" si="18"/>
        <v>10</v>
      </c>
      <c r="AG28" s="122">
        <f t="shared" si="19"/>
        <v>0</v>
      </c>
      <c r="AH28" s="123">
        <f t="shared" si="20"/>
        <v>0</v>
      </c>
    </row>
    <row r="29" spans="1:34" ht="15.75">
      <c r="A29" s="98" t="s">
        <v>39</v>
      </c>
      <c r="B29" s="99" t="str">
        <f>IF(B21&gt;"",B21,"")</f>
        <v>Kalle Tomberg</v>
      </c>
      <c r="C29" s="116" t="str">
        <f>IF(B22&gt;"",B22,"")</f>
        <v>Arik Porthin</v>
      </c>
      <c r="D29" s="80"/>
      <c r="E29" s="101"/>
      <c r="F29" s="104">
        <v>-10</v>
      </c>
      <c r="G29" s="105"/>
      <c r="H29" s="104">
        <v>9</v>
      </c>
      <c r="I29" s="105"/>
      <c r="J29" s="104">
        <v>-8</v>
      </c>
      <c r="K29" s="105"/>
      <c r="L29" s="104">
        <v>-8</v>
      </c>
      <c r="M29" s="105"/>
      <c r="N29" s="104"/>
      <c r="O29" s="105"/>
      <c r="P29" s="107">
        <f t="shared" si="11"/>
        <v>1</v>
      </c>
      <c r="Q29" s="108">
        <f t="shared" si="12"/>
        <v>3</v>
      </c>
      <c r="R29" s="120"/>
      <c r="S29" s="121"/>
      <c r="U29" s="111">
        <f t="shared" si="13"/>
        <v>37</v>
      </c>
      <c r="V29" s="112">
        <f t="shared" si="13"/>
        <v>43</v>
      </c>
      <c r="W29" s="113">
        <f t="shared" si="14"/>
        <v>-6</v>
      </c>
      <c r="Y29" s="122">
        <f t="shared" si="21"/>
        <v>10</v>
      </c>
      <c r="Z29" s="123">
        <f t="shared" si="15"/>
        <v>12</v>
      </c>
      <c r="AA29" s="122">
        <f t="shared" si="21"/>
        <v>11</v>
      </c>
      <c r="AB29" s="123">
        <f t="shared" si="16"/>
        <v>9</v>
      </c>
      <c r="AC29" s="122">
        <f t="shared" si="21"/>
        <v>8</v>
      </c>
      <c r="AD29" s="123">
        <f t="shared" si="17"/>
        <v>11</v>
      </c>
      <c r="AE29" s="122">
        <f t="shared" si="21"/>
        <v>8</v>
      </c>
      <c r="AF29" s="123">
        <f t="shared" si="18"/>
        <v>11</v>
      </c>
      <c r="AG29" s="122">
        <f t="shared" si="19"/>
        <v>0</v>
      </c>
      <c r="AH29" s="123">
        <f t="shared" si="20"/>
        <v>0</v>
      </c>
    </row>
    <row r="30" spans="1:34" ht="15.75">
      <c r="A30" s="98" t="s">
        <v>40</v>
      </c>
      <c r="B30" s="99" t="str">
        <f>IF(B20&gt;"",B20,"")</f>
        <v>Topi Välimäki</v>
      </c>
      <c r="C30" s="116" t="str">
        <f>IF(B21&gt;"",B21,"")</f>
        <v>Kalle Tomberg</v>
      </c>
      <c r="D30" s="117"/>
      <c r="E30" s="101"/>
      <c r="F30" s="118">
        <v>2</v>
      </c>
      <c r="G30" s="119"/>
      <c r="H30" s="118">
        <v>9</v>
      </c>
      <c r="I30" s="119"/>
      <c r="J30" s="128">
        <v>6</v>
      </c>
      <c r="K30" s="119"/>
      <c r="L30" s="118"/>
      <c r="M30" s="119"/>
      <c r="N30" s="118"/>
      <c r="O30" s="119"/>
      <c r="P30" s="107">
        <f t="shared" si="11"/>
        <v>3</v>
      </c>
      <c r="Q30" s="108">
        <f t="shared" si="12"/>
        <v>0</v>
      </c>
      <c r="R30" s="120"/>
      <c r="S30" s="121"/>
      <c r="U30" s="111">
        <f t="shared" si="13"/>
        <v>33</v>
      </c>
      <c r="V30" s="112">
        <f t="shared" si="13"/>
        <v>17</v>
      </c>
      <c r="W30" s="113">
        <f t="shared" si="14"/>
        <v>16</v>
      </c>
      <c r="Y30" s="122">
        <f t="shared" si="21"/>
        <v>11</v>
      </c>
      <c r="Z30" s="123">
        <f t="shared" si="15"/>
        <v>2</v>
      </c>
      <c r="AA30" s="122">
        <f t="shared" si="21"/>
        <v>11</v>
      </c>
      <c r="AB30" s="123">
        <f t="shared" si="16"/>
        <v>9</v>
      </c>
      <c r="AC30" s="122">
        <f t="shared" si="21"/>
        <v>11</v>
      </c>
      <c r="AD30" s="123">
        <f t="shared" si="17"/>
        <v>6</v>
      </c>
      <c r="AE30" s="122">
        <f t="shared" si="21"/>
        <v>0</v>
      </c>
      <c r="AF30" s="123">
        <f t="shared" si="18"/>
        <v>0</v>
      </c>
      <c r="AG30" s="122">
        <f t="shared" si="19"/>
        <v>0</v>
      </c>
      <c r="AH30" s="123">
        <f t="shared" si="20"/>
        <v>0</v>
      </c>
    </row>
    <row r="31" spans="1:34" ht="16.5" thickBot="1">
      <c r="A31" s="129" t="s">
        <v>41</v>
      </c>
      <c r="B31" s="130" t="str">
        <f>IF(B22&gt;"",B22,"")</f>
        <v>Arik Porthin</v>
      </c>
      <c r="C31" s="131" t="str">
        <f>IF(B23&gt;"",B23,"")</f>
        <v>Aleksi Ikola</v>
      </c>
      <c r="D31" s="132"/>
      <c r="E31" s="133"/>
      <c r="F31" s="134">
        <v>-10</v>
      </c>
      <c r="G31" s="135"/>
      <c r="H31" s="134">
        <v>-5</v>
      </c>
      <c r="I31" s="135"/>
      <c r="J31" s="134">
        <v>-5</v>
      </c>
      <c r="K31" s="135"/>
      <c r="L31" s="134"/>
      <c r="M31" s="135"/>
      <c r="N31" s="134"/>
      <c r="O31" s="135"/>
      <c r="P31" s="136">
        <f t="shared" si="11"/>
        <v>0</v>
      </c>
      <c r="Q31" s="137">
        <f t="shared" si="12"/>
        <v>3</v>
      </c>
      <c r="R31" s="138"/>
      <c r="S31" s="139"/>
      <c r="U31" s="111">
        <f t="shared" si="13"/>
        <v>20</v>
      </c>
      <c r="V31" s="112">
        <f t="shared" si="13"/>
        <v>34</v>
      </c>
      <c r="W31" s="113">
        <f t="shared" si="14"/>
        <v>-14</v>
      </c>
      <c r="Y31" s="140">
        <f t="shared" si="21"/>
        <v>10</v>
      </c>
      <c r="Z31" s="141">
        <f t="shared" si="15"/>
        <v>12</v>
      </c>
      <c r="AA31" s="140">
        <f t="shared" si="21"/>
        <v>5</v>
      </c>
      <c r="AB31" s="141">
        <f t="shared" si="16"/>
        <v>11</v>
      </c>
      <c r="AC31" s="140">
        <f t="shared" si="21"/>
        <v>5</v>
      </c>
      <c r="AD31" s="141">
        <f t="shared" si="17"/>
        <v>11</v>
      </c>
      <c r="AE31" s="140">
        <f t="shared" si="21"/>
        <v>0</v>
      </c>
      <c r="AF31" s="141">
        <f t="shared" si="18"/>
        <v>0</v>
      </c>
      <c r="AG31" s="140">
        <f t="shared" si="19"/>
        <v>0</v>
      </c>
      <c r="AH31" s="141">
        <f t="shared" si="20"/>
        <v>0</v>
      </c>
    </row>
    <row r="32" spans="1:34" ht="15.75" thickTop="1"/>
    <row r="35" spans="1:18" ht="15.75" thickBot="1"/>
    <row r="36" spans="1:18" ht="18">
      <c r="A36" s="142"/>
      <c r="B36" s="143" t="s">
        <v>46</v>
      </c>
      <c r="C36" s="144"/>
      <c r="D36" s="144"/>
      <c r="E36" s="145"/>
      <c r="F36" s="146"/>
      <c r="G36" s="147"/>
    </row>
    <row r="37" spans="1:18" ht="15.75">
      <c r="A37" s="142"/>
      <c r="B37" s="148" t="s">
        <v>47</v>
      </c>
      <c r="C37" s="149"/>
      <c r="D37" s="149"/>
      <c r="E37" s="150"/>
      <c r="F37" s="146"/>
      <c r="G37" s="147"/>
    </row>
    <row r="38" spans="1:18" ht="16.5" thickBot="1">
      <c r="A38" s="142"/>
      <c r="B38" s="151" t="s">
        <v>48</v>
      </c>
      <c r="C38" s="152"/>
      <c r="D38" s="152"/>
      <c r="E38" s="153"/>
      <c r="F38" s="146"/>
      <c r="G38" s="147"/>
    </row>
    <row r="39" spans="1:18">
      <c r="A39" s="154"/>
      <c r="B39" s="155"/>
      <c r="C39" s="155"/>
      <c r="D39" s="156"/>
      <c r="E39" s="156"/>
      <c r="F39" s="147"/>
      <c r="G39" s="147"/>
    </row>
    <row r="40" spans="1:18">
      <c r="A40" s="157"/>
      <c r="B40" s="157" t="s">
        <v>49</v>
      </c>
      <c r="C40" s="163" t="s">
        <v>50</v>
      </c>
      <c r="D40" s="164" t="s">
        <v>51</v>
      </c>
      <c r="E40" s="165"/>
      <c r="F40" s="147"/>
      <c r="K40" s="147"/>
      <c r="P40" s="147"/>
    </row>
    <row r="41" spans="1:18">
      <c r="A41" s="158" t="s">
        <v>9</v>
      </c>
      <c r="B41" s="158" t="s">
        <v>52</v>
      </c>
      <c r="C41" s="166" t="s">
        <v>19</v>
      </c>
      <c r="D41" s="167" t="s">
        <v>20</v>
      </c>
      <c r="E41" s="168"/>
      <c r="F41" s="161" t="s">
        <v>53</v>
      </c>
      <c r="G41" s="161"/>
      <c r="H41" s="161"/>
      <c r="I41" s="161"/>
      <c r="K41" s="147"/>
      <c r="P41" s="147"/>
    </row>
    <row r="42" spans="1:18">
      <c r="A42" s="158" t="s">
        <v>10</v>
      </c>
      <c r="B42" s="158"/>
      <c r="C42" s="166"/>
      <c r="D42" s="167"/>
      <c r="E42" s="168"/>
      <c r="F42" s="170" t="s">
        <v>54</v>
      </c>
      <c r="G42" s="171"/>
      <c r="H42" s="171"/>
      <c r="I42" s="172"/>
      <c r="J42" s="161" t="s">
        <v>53</v>
      </c>
      <c r="K42" s="161"/>
      <c r="L42" s="161"/>
      <c r="M42" s="161"/>
      <c r="P42" s="147"/>
    </row>
    <row r="43" spans="1:18">
      <c r="A43" s="157" t="s">
        <v>11</v>
      </c>
      <c r="B43" s="157" t="s">
        <v>55</v>
      </c>
      <c r="C43" s="169" t="s">
        <v>45</v>
      </c>
      <c r="D43" s="164" t="s">
        <v>20</v>
      </c>
      <c r="E43" s="165"/>
      <c r="F43" s="173" t="s">
        <v>56</v>
      </c>
      <c r="G43" s="174"/>
      <c r="H43" s="174"/>
      <c r="I43" s="174"/>
      <c r="J43" s="176"/>
      <c r="K43" s="177"/>
      <c r="L43" s="177"/>
      <c r="M43" s="178"/>
      <c r="N43" s="162"/>
      <c r="O43" s="162"/>
      <c r="P43" s="147"/>
      <c r="Q43" s="162"/>
    </row>
    <row r="44" spans="1:18">
      <c r="A44" s="157" t="s">
        <v>12</v>
      </c>
      <c r="B44" s="157"/>
      <c r="C44" s="163"/>
      <c r="D44" s="164"/>
      <c r="E44" s="165"/>
      <c r="F44" s="170" t="s">
        <v>57</v>
      </c>
      <c r="G44" s="171"/>
      <c r="H44" s="171"/>
      <c r="I44" s="171"/>
      <c r="J44" s="161" t="s">
        <v>58</v>
      </c>
      <c r="K44" s="161"/>
      <c r="L44" s="161"/>
      <c r="M44" s="180"/>
      <c r="N44" s="173" t="s">
        <v>19</v>
      </c>
      <c r="O44" s="174"/>
      <c r="P44" s="174"/>
      <c r="Q44" s="174"/>
      <c r="R44" s="184"/>
    </row>
    <row r="45" spans="1:18">
      <c r="A45" s="158" t="s">
        <v>59</v>
      </c>
      <c r="B45" s="158" t="s">
        <v>60</v>
      </c>
      <c r="C45" s="166" t="s">
        <v>42</v>
      </c>
      <c r="D45" s="167" t="s">
        <v>22</v>
      </c>
      <c r="E45" s="168"/>
      <c r="F45" s="173" t="s">
        <v>61</v>
      </c>
      <c r="G45" s="174"/>
      <c r="H45" s="174"/>
      <c r="I45" s="174"/>
      <c r="J45" s="161" t="s">
        <v>56</v>
      </c>
      <c r="K45" s="161"/>
      <c r="L45" s="161"/>
      <c r="M45" s="180"/>
      <c r="N45" s="161" t="s">
        <v>20</v>
      </c>
      <c r="O45" s="161"/>
      <c r="P45" s="161"/>
      <c r="Q45" s="161"/>
      <c r="R45" s="184"/>
    </row>
    <row r="46" spans="1:18">
      <c r="A46" s="158" t="s">
        <v>62</v>
      </c>
      <c r="B46" s="158"/>
      <c r="C46" s="166"/>
      <c r="D46" s="167"/>
      <c r="E46" s="168"/>
      <c r="F46" s="170" t="s">
        <v>63</v>
      </c>
      <c r="G46" s="171"/>
      <c r="H46" s="171"/>
      <c r="I46" s="171"/>
      <c r="J46" s="181"/>
      <c r="K46" s="182"/>
      <c r="L46" s="182"/>
      <c r="M46" s="183"/>
      <c r="N46" s="162"/>
      <c r="O46" s="162"/>
      <c r="P46" s="147"/>
      <c r="Q46" s="162"/>
    </row>
    <row r="47" spans="1:18">
      <c r="A47" s="157" t="s">
        <v>64</v>
      </c>
      <c r="B47" s="157" t="s">
        <v>65</v>
      </c>
      <c r="C47" s="169" t="s">
        <v>21</v>
      </c>
      <c r="D47" s="164" t="s">
        <v>22</v>
      </c>
      <c r="E47" s="165"/>
      <c r="F47" s="173" t="s">
        <v>66</v>
      </c>
      <c r="G47" s="174"/>
      <c r="H47" s="174"/>
      <c r="I47" s="175"/>
      <c r="J47" s="161" t="s">
        <v>67</v>
      </c>
      <c r="K47" s="161"/>
      <c r="L47" s="161"/>
      <c r="M47" s="161"/>
      <c r="N47" s="162"/>
      <c r="O47" s="162"/>
      <c r="P47" s="147"/>
      <c r="Q47" s="162"/>
    </row>
    <row r="48" spans="1:18">
      <c r="A48" s="157" t="s">
        <v>68</v>
      </c>
      <c r="B48" s="157"/>
      <c r="C48" s="163"/>
      <c r="D48" s="164"/>
      <c r="E48" s="165"/>
      <c r="F48" s="161" t="s">
        <v>67</v>
      </c>
      <c r="G48" s="161"/>
      <c r="H48" s="161"/>
      <c r="I48" s="161"/>
      <c r="K48" s="147"/>
      <c r="P48" s="147"/>
    </row>
  </sheetData>
  <mergeCells count="131">
    <mergeCell ref="N44:Q44"/>
    <mergeCell ref="N45:Q45"/>
    <mergeCell ref="F48:I48"/>
    <mergeCell ref="J42:M42"/>
    <mergeCell ref="J43:M43"/>
    <mergeCell ref="J44:M44"/>
    <mergeCell ref="J45:M45"/>
    <mergeCell ref="J46:M46"/>
    <mergeCell ref="J47:M47"/>
    <mergeCell ref="D46:E46"/>
    <mergeCell ref="D47:E47"/>
    <mergeCell ref="D48:E48"/>
    <mergeCell ref="F41:I41"/>
    <mergeCell ref="F42:I42"/>
    <mergeCell ref="F43:I43"/>
    <mergeCell ref="F44:I44"/>
    <mergeCell ref="F45:I45"/>
    <mergeCell ref="F46:I46"/>
    <mergeCell ref="F47:I47"/>
    <mergeCell ref="D40:E40"/>
    <mergeCell ref="D41:E41"/>
    <mergeCell ref="D42:E42"/>
    <mergeCell ref="D43:E43"/>
    <mergeCell ref="D44:E44"/>
    <mergeCell ref="D45:E45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R20:S20"/>
    <mergeCell ref="R21:S21"/>
    <mergeCell ref="R22:S22"/>
    <mergeCell ref="R23:S23"/>
    <mergeCell ref="F25:G25"/>
    <mergeCell ref="H25:I25"/>
    <mergeCell ref="J25:K25"/>
    <mergeCell ref="L25:M25"/>
    <mergeCell ref="N25:O25"/>
    <mergeCell ref="P25:Q25"/>
    <mergeCell ref="D19:E19"/>
    <mergeCell ref="F19:G19"/>
    <mergeCell ref="H19:I19"/>
    <mergeCell ref="J19:K19"/>
    <mergeCell ref="L19:M19"/>
    <mergeCell ref="R19:S19"/>
    <mergeCell ref="J17:M17"/>
    <mergeCell ref="N17:P17"/>
    <mergeCell ref="Q17:S17"/>
    <mergeCell ref="D18:F18"/>
    <mergeCell ref="G18:I18"/>
    <mergeCell ref="J18:M18"/>
    <mergeCell ref="Q18:S18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11:O11"/>
    <mergeCell ref="R4:S4"/>
    <mergeCell ref="R5:S5"/>
    <mergeCell ref="R6:S6"/>
    <mergeCell ref="R7:S7"/>
    <mergeCell ref="F9:G9"/>
    <mergeCell ref="H9:I9"/>
    <mergeCell ref="J9:K9"/>
    <mergeCell ref="L9:M9"/>
    <mergeCell ref="N9:O9"/>
    <mergeCell ref="P9:Q9"/>
    <mergeCell ref="D3:E3"/>
    <mergeCell ref="F3:G3"/>
    <mergeCell ref="H3:I3"/>
    <mergeCell ref="J3:K3"/>
    <mergeCell ref="L3:M3"/>
    <mergeCell ref="R3:S3"/>
    <mergeCell ref="J1:M1"/>
    <mergeCell ref="N1:P1"/>
    <mergeCell ref="Q1:S1"/>
    <mergeCell ref="D2:F2"/>
    <mergeCell ref="G2:I2"/>
    <mergeCell ref="J2:M2"/>
    <mergeCell ref="Q2:S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0E41E-6F87-41EB-B8CE-CC97315CB275}">
  <dimension ref="A1:AJ116"/>
  <sheetViews>
    <sheetView topLeftCell="A88" workbookViewId="0">
      <selection activeCell="Z73" sqref="Z73:AA73"/>
    </sheetView>
  </sheetViews>
  <sheetFormatPr defaultRowHeight="15"/>
  <cols>
    <col min="1" max="1" width="5.42578125" bestFit="1" customWidth="1"/>
    <col min="2" max="2" width="19" customWidth="1"/>
    <col min="3" max="3" width="15.28515625" bestFit="1" customWidth="1"/>
    <col min="4" max="34" width="4.28515625" customWidth="1"/>
  </cols>
  <sheetData>
    <row r="1" spans="1:34" ht="16.5" thickTop="1">
      <c r="A1" s="1"/>
      <c r="B1" s="2" t="s">
        <v>69</v>
      </c>
      <c r="C1" s="3"/>
      <c r="D1" s="3"/>
      <c r="E1" s="3"/>
      <c r="F1" s="4"/>
      <c r="G1" s="3"/>
      <c r="H1" s="5" t="s">
        <v>1</v>
      </c>
      <c r="I1" s="6"/>
      <c r="J1" s="7" t="s">
        <v>70</v>
      </c>
      <c r="K1" s="8"/>
      <c r="L1" s="8"/>
      <c r="M1" s="9"/>
      <c r="N1" s="10" t="s">
        <v>3</v>
      </c>
      <c r="O1" s="11"/>
      <c r="P1" s="11"/>
      <c r="Q1" s="12">
        <v>1</v>
      </c>
      <c r="R1" s="13"/>
      <c r="S1" s="14"/>
    </row>
    <row r="2" spans="1:34" ht="16.5" thickBot="1">
      <c r="A2" s="15"/>
      <c r="B2" s="16"/>
      <c r="C2" s="17" t="s">
        <v>4</v>
      </c>
      <c r="D2" s="18"/>
      <c r="E2" s="19"/>
      <c r="F2" s="20"/>
      <c r="G2" s="21" t="s">
        <v>5</v>
      </c>
      <c r="H2" s="22"/>
      <c r="I2" s="22"/>
      <c r="J2" s="23">
        <v>43513</v>
      </c>
      <c r="K2" s="23"/>
      <c r="L2" s="23"/>
      <c r="M2" s="24"/>
      <c r="N2" s="25" t="s">
        <v>6</v>
      </c>
      <c r="O2" s="26"/>
      <c r="P2" s="26"/>
      <c r="Q2" s="185">
        <v>0.41666666666666669</v>
      </c>
      <c r="R2" s="27"/>
      <c r="S2" s="28"/>
    </row>
    <row r="3" spans="1:34" ht="16.5" thickTop="1">
      <c r="A3" s="29"/>
      <c r="B3" s="30" t="s">
        <v>7</v>
      </c>
      <c r="C3" s="31" t="s">
        <v>8</v>
      </c>
      <c r="D3" s="32" t="s">
        <v>9</v>
      </c>
      <c r="E3" s="33"/>
      <c r="F3" s="32" t="s">
        <v>10</v>
      </c>
      <c r="G3" s="33"/>
      <c r="H3" s="32" t="s">
        <v>11</v>
      </c>
      <c r="I3" s="33"/>
      <c r="J3" s="32" t="s">
        <v>12</v>
      </c>
      <c r="K3" s="33"/>
      <c r="L3" s="32"/>
      <c r="M3" s="33"/>
      <c r="N3" s="34" t="s">
        <v>13</v>
      </c>
      <c r="O3" s="35" t="s">
        <v>14</v>
      </c>
      <c r="P3" s="36" t="s">
        <v>15</v>
      </c>
      <c r="Q3" s="37"/>
      <c r="R3" s="38" t="s">
        <v>16</v>
      </c>
      <c r="S3" s="39"/>
      <c r="U3" s="40" t="s">
        <v>17</v>
      </c>
      <c r="V3" s="41"/>
      <c r="W3" s="42" t="s">
        <v>18</v>
      </c>
    </row>
    <row r="4" spans="1:34">
      <c r="A4" s="43" t="s">
        <v>9</v>
      </c>
      <c r="B4" s="44" t="s">
        <v>71</v>
      </c>
      <c r="C4" s="45" t="s">
        <v>22</v>
      </c>
      <c r="D4" s="46"/>
      <c r="E4" s="47"/>
      <c r="F4" s="48">
        <f>+P14</f>
        <v>2</v>
      </c>
      <c r="G4" s="49">
        <f>+Q14</f>
        <v>3</v>
      </c>
      <c r="H4" s="48">
        <f>P10</f>
        <v>3</v>
      </c>
      <c r="I4" s="49">
        <f>Q10</f>
        <v>0</v>
      </c>
      <c r="J4" s="48">
        <f>P12</f>
        <v>3</v>
      </c>
      <c r="K4" s="49">
        <f>Q12</f>
        <v>0</v>
      </c>
      <c r="L4" s="48"/>
      <c r="M4" s="49"/>
      <c r="N4" s="50">
        <f>IF(SUM(D4:M4)=0,"", COUNTIF(E4:E7,"3"))</f>
        <v>2</v>
      </c>
      <c r="O4" s="51">
        <f>IF(SUM(E4:N4)=0,"", COUNTIF(D4:D7,"3"))</f>
        <v>1</v>
      </c>
      <c r="P4" s="52">
        <f>IF(SUM(D4:M4)=0,"",SUM(E4:E7))</f>
        <v>8</v>
      </c>
      <c r="Q4" s="53">
        <f>IF(SUM(D4:M4)=0,"",SUM(D4:D7))</f>
        <v>3</v>
      </c>
      <c r="R4" s="54">
        <v>1</v>
      </c>
      <c r="S4" s="55"/>
      <c r="U4" s="56">
        <f>+U10+U12+U14</f>
        <v>110</v>
      </c>
      <c r="V4" s="57">
        <f>+V10+V12+V14</f>
        <v>98</v>
      </c>
      <c r="W4" s="58">
        <f>+U4-V4</f>
        <v>12</v>
      </c>
    </row>
    <row r="5" spans="1:34">
      <c r="A5" s="59" t="s">
        <v>10</v>
      </c>
      <c r="B5" s="44" t="s">
        <v>72</v>
      </c>
      <c r="C5" s="60" t="s">
        <v>73</v>
      </c>
      <c r="D5" s="61">
        <f>+Q14</f>
        <v>3</v>
      </c>
      <c r="E5" s="62">
        <f>+P14</f>
        <v>2</v>
      </c>
      <c r="F5" s="63"/>
      <c r="G5" s="64"/>
      <c r="H5" s="61">
        <f>P13</f>
        <v>2</v>
      </c>
      <c r="I5" s="62">
        <f>Q13</f>
        <v>3</v>
      </c>
      <c r="J5" s="61">
        <f>P11</f>
        <v>3</v>
      </c>
      <c r="K5" s="62">
        <f>Q11</f>
        <v>0</v>
      </c>
      <c r="L5" s="61"/>
      <c r="M5" s="62"/>
      <c r="N5" s="50">
        <f>IF(SUM(D5:M5)=0,"", COUNTIF(G4:G7,"3"))</f>
        <v>2</v>
      </c>
      <c r="O5" s="51">
        <f>IF(SUM(E5:N5)=0,"", COUNTIF(F4:F7,"3"))</f>
        <v>1</v>
      </c>
      <c r="P5" s="52">
        <f>IF(SUM(D5:M5)=0,"",SUM(G4:G7))</f>
        <v>8</v>
      </c>
      <c r="Q5" s="53">
        <f>IF(SUM(D5:M5)=0,"",SUM(F4:F7))</f>
        <v>5</v>
      </c>
      <c r="R5" s="54">
        <v>2</v>
      </c>
      <c r="S5" s="55"/>
      <c r="U5" s="56">
        <f>+U11+U13+V14</f>
        <v>124</v>
      </c>
      <c r="V5" s="57">
        <f>+V11+V13+U14</f>
        <v>116</v>
      </c>
      <c r="W5" s="58">
        <f>+U5-V5</f>
        <v>8</v>
      </c>
    </row>
    <row r="6" spans="1:34">
      <c r="A6" s="59" t="s">
        <v>11</v>
      </c>
      <c r="B6" s="44" t="s">
        <v>74</v>
      </c>
      <c r="C6" s="60" t="s">
        <v>20</v>
      </c>
      <c r="D6" s="61">
        <f>+Q10</f>
        <v>0</v>
      </c>
      <c r="E6" s="62">
        <f>+P10</f>
        <v>3</v>
      </c>
      <c r="F6" s="61">
        <f>Q13</f>
        <v>3</v>
      </c>
      <c r="G6" s="62">
        <f>P13</f>
        <v>2</v>
      </c>
      <c r="H6" s="63"/>
      <c r="I6" s="64"/>
      <c r="J6" s="61">
        <f>P15</f>
        <v>3</v>
      </c>
      <c r="K6" s="62">
        <f>Q15</f>
        <v>1</v>
      </c>
      <c r="L6" s="61"/>
      <c r="M6" s="62"/>
      <c r="N6" s="50">
        <f>IF(SUM(D6:M6)=0,"", COUNTIF(I4:I7,"3"))</f>
        <v>2</v>
      </c>
      <c r="O6" s="51">
        <f>IF(SUM(E6:N6)=0,"", COUNTIF(H4:H7,"3"))</f>
        <v>1</v>
      </c>
      <c r="P6" s="52">
        <f>IF(SUM(D6:M6)=0,"",SUM(I4:I7))</f>
        <v>6</v>
      </c>
      <c r="Q6" s="53">
        <f>IF(SUM(D6:M6)=0,"",SUM(H4:H7))</f>
        <v>6</v>
      </c>
      <c r="R6" s="54">
        <v>3</v>
      </c>
      <c r="S6" s="55"/>
      <c r="U6" s="56">
        <f>+V10+V13+U15</f>
        <v>123</v>
      </c>
      <c r="V6" s="57">
        <f>+U10+U13+V15</f>
        <v>106</v>
      </c>
      <c r="W6" s="58">
        <f>+U6-V6</f>
        <v>17</v>
      </c>
    </row>
    <row r="7" spans="1:34" ht="15.75" thickBot="1">
      <c r="A7" s="65" t="s">
        <v>12</v>
      </c>
      <c r="B7" s="66" t="s">
        <v>75</v>
      </c>
      <c r="C7" s="67" t="s">
        <v>76</v>
      </c>
      <c r="D7" s="68">
        <f>Q12</f>
        <v>0</v>
      </c>
      <c r="E7" s="69">
        <f>P12</f>
        <v>3</v>
      </c>
      <c r="F7" s="68">
        <f>Q11</f>
        <v>0</v>
      </c>
      <c r="G7" s="69">
        <f>P11</f>
        <v>3</v>
      </c>
      <c r="H7" s="68">
        <f>Q15</f>
        <v>1</v>
      </c>
      <c r="I7" s="69">
        <f>P15</f>
        <v>3</v>
      </c>
      <c r="J7" s="70"/>
      <c r="K7" s="71"/>
      <c r="L7" s="68"/>
      <c r="M7" s="69"/>
      <c r="N7" s="72">
        <f>IF(SUM(D7:M7)=0,"", COUNTIF(K4:K7,"3"))</f>
        <v>0</v>
      </c>
      <c r="O7" s="73">
        <f>IF(SUM(E7:N7)=0,"", COUNTIF(J4:J7,"3"))</f>
        <v>3</v>
      </c>
      <c r="P7" s="74">
        <f>IF(SUM(D7:M8)=0,"",SUM(K4:K7))</f>
        <v>1</v>
      </c>
      <c r="Q7" s="75">
        <f>IF(SUM(D7:M7)=0,"",SUM(J4:J7))</f>
        <v>9</v>
      </c>
      <c r="R7" s="76">
        <v>4</v>
      </c>
      <c r="S7" s="77"/>
      <c r="U7" s="56">
        <f>+V11+V12+V15</f>
        <v>72</v>
      </c>
      <c r="V7" s="57">
        <f>+U11+U12+U15</f>
        <v>109</v>
      </c>
      <c r="W7" s="58">
        <f>+U7-V7</f>
        <v>-37</v>
      </c>
    </row>
    <row r="8" spans="1:34" ht="16.5" thickTop="1">
      <c r="A8" s="78"/>
      <c r="B8" s="79" t="s">
        <v>27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1"/>
      <c r="S8" s="82"/>
      <c r="U8" s="83"/>
      <c r="V8" s="84" t="s">
        <v>28</v>
      </c>
      <c r="W8" s="85">
        <f>SUM(W4:W7)</f>
        <v>0</v>
      </c>
      <c r="X8" s="84" t="str">
        <f>IF(W8=0,"OK","Virhe")</f>
        <v>OK</v>
      </c>
    </row>
    <row r="9" spans="1:34" ht="16.5" thickBot="1">
      <c r="A9" s="86"/>
      <c r="B9" s="87" t="s">
        <v>29</v>
      </c>
      <c r="C9" s="88"/>
      <c r="D9" s="88"/>
      <c r="E9" s="89"/>
      <c r="F9" s="90" t="s">
        <v>30</v>
      </c>
      <c r="G9" s="91"/>
      <c r="H9" s="92" t="s">
        <v>31</v>
      </c>
      <c r="I9" s="91"/>
      <c r="J9" s="92" t="s">
        <v>32</v>
      </c>
      <c r="K9" s="91"/>
      <c r="L9" s="92" t="s">
        <v>33</v>
      </c>
      <c r="M9" s="91"/>
      <c r="N9" s="92" t="s">
        <v>34</v>
      </c>
      <c r="O9" s="91"/>
      <c r="P9" s="93" t="s">
        <v>35</v>
      </c>
      <c r="Q9" s="94"/>
      <c r="S9" s="95"/>
      <c r="U9" s="96" t="s">
        <v>17</v>
      </c>
      <c r="V9" s="97"/>
      <c r="W9" s="42" t="s">
        <v>18</v>
      </c>
    </row>
    <row r="10" spans="1:34" ht="15.75">
      <c r="A10" s="98" t="s">
        <v>36</v>
      </c>
      <c r="B10" s="99" t="str">
        <f>IF(B4&gt;"",B4,"")</f>
        <v>Sakari Paaso</v>
      </c>
      <c r="C10" s="100" t="str">
        <f>IF(B6&gt;"",B6,"")</f>
        <v>Sanna Harjunpää</v>
      </c>
      <c r="D10" s="80"/>
      <c r="E10" s="101"/>
      <c r="F10" s="102">
        <v>8</v>
      </c>
      <c r="G10" s="103"/>
      <c r="H10" s="104">
        <v>9</v>
      </c>
      <c r="I10" s="105"/>
      <c r="J10" s="104">
        <v>10</v>
      </c>
      <c r="K10" s="105"/>
      <c r="L10" s="104"/>
      <c r="M10" s="105"/>
      <c r="N10" s="106"/>
      <c r="O10" s="105"/>
      <c r="P10" s="107">
        <f t="shared" ref="P10:P15" si="0">IF(COUNT(F10:N10)=0,"", COUNTIF(F10:N10,"&gt;=0"))</f>
        <v>3</v>
      </c>
      <c r="Q10" s="108">
        <f t="shared" ref="Q10:Q15" si="1">IF(COUNT(F10:N10)=0,"",(IF(LEFT(F10,1)="-",1,0)+IF(LEFT(H10,1)="-",1,0)+IF(LEFT(J10,1)="-",1,0)+IF(LEFT(L10,1)="-",1,0)+IF(LEFT(N10,1)="-",1,0)))</f>
        <v>0</v>
      </c>
      <c r="R10" s="109"/>
      <c r="S10" s="110"/>
      <c r="U10" s="111">
        <f t="shared" ref="U10:V15" si="2">+Y10+AA10+AC10+AE10+AG10</f>
        <v>34</v>
      </c>
      <c r="V10" s="112">
        <f t="shared" si="2"/>
        <v>27</v>
      </c>
      <c r="W10" s="113">
        <f t="shared" ref="W10:W15" si="3">+U10-V10</f>
        <v>7</v>
      </c>
      <c r="Y10" s="114">
        <f>IF(F10="",0,IF(LEFT(F10,1)="-",ABS(F10),(IF(F10&gt;9,F10+2,11))))</f>
        <v>11</v>
      </c>
      <c r="Z10" s="115">
        <f t="shared" ref="Z10:Z15" si="4">IF(F10="",0,IF(LEFT(F10,1)="-",(IF(ABS(F10)&gt;9,(ABS(F10)+2),11)),F10))</f>
        <v>8</v>
      </c>
      <c r="AA10" s="114">
        <f>IF(H10="",0,IF(LEFT(H10,1)="-",ABS(H10),(IF(H10&gt;9,H10+2,11))))</f>
        <v>11</v>
      </c>
      <c r="AB10" s="115">
        <f t="shared" ref="AB10:AB15" si="5">IF(H10="",0,IF(LEFT(H10,1)="-",(IF(ABS(H10)&gt;9,(ABS(H10)+2),11)),H10))</f>
        <v>9</v>
      </c>
      <c r="AC10" s="114">
        <f>IF(J10="",0,IF(LEFT(J10,1)="-",ABS(J10),(IF(J10&gt;9,J10+2,11))))</f>
        <v>12</v>
      </c>
      <c r="AD10" s="115">
        <f t="shared" ref="AD10:AD15" si="6">IF(J10="",0,IF(LEFT(J10,1)="-",(IF(ABS(J10)&gt;9,(ABS(J10)+2),11)),J10))</f>
        <v>10</v>
      </c>
      <c r="AE10" s="114">
        <f>IF(L10="",0,IF(LEFT(L10,1)="-",ABS(L10),(IF(L10&gt;9,L10+2,11))))</f>
        <v>0</v>
      </c>
      <c r="AF10" s="115">
        <f t="shared" ref="AF10:AF15" si="7">IF(L10="",0,IF(LEFT(L10,1)="-",(IF(ABS(L10)&gt;9,(ABS(L10)+2),11)),L10))</f>
        <v>0</v>
      </c>
      <c r="AG10" s="114">
        <f t="shared" ref="AG10:AG15" si="8">IF(N10="",0,IF(LEFT(N10,1)="-",ABS(N10),(IF(N10&gt;9,N10+2,11))))</f>
        <v>0</v>
      </c>
      <c r="AH10" s="115">
        <f t="shared" ref="AH10:AH15" si="9">IF(N10="",0,IF(LEFT(N10,1)="-",(IF(ABS(N10)&gt;9,(ABS(N10)+2),11)),N10))</f>
        <v>0</v>
      </c>
    </row>
    <row r="11" spans="1:34" ht="15.75">
      <c r="A11" s="98" t="s">
        <v>37</v>
      </c>
      <c r="B11" s="99" t="str">
        <f>IF(B5&gt;"",B5,"")</f>
        <v>Tevaniemi Juhani</v>
      </c>
      <c r="C11" s="116" t="str">
        <f>IF(B7&gt;"",B7,"")</f>
        <v>Jukka Kalliomäki</v>
      </c>
      <c r="D11" s="117"/>
      <c r="E11" s="101"/>
      <c r="F11" s="118">
        <v>5</v>
      </c>
      <c r="G11" s="119"/>
      <c r="H11" s="118">
        <v>6</v>
      </c>
      <c r="I11" s="119"/>
      <c r="J11" s="118">
        <v>9</v>
      </c>
      <c r="K11" s="119"/>
      <c r="L11" s="118"/>
      <c r="M11" s="119"/>
      <c r="N11" s="118"/>
      <c r="O11" s="119"/>
      <c r="P11" s="107">
        <f t="shared" si="0"/>
        <v>3</v>
      </c>
      <c r="Q11" s="108">
        <f t="shared" si="1"/>
        <v>0</v>
      </c>
      <c r="R11" s="120"/>
      <c r="S11" s="121"/>
      <c r="U11" s="111">
        <f t="shared" si="2"/>
        <v>33</v>
      </c>
      <c r="V11" s="112">
        <f t="shared" si="2"/>
        <v>20</v>
      </c>
      <c r="W11" s="113">
        <f t="shared" si="3"/>
        <v>13</v>
      </c>
      <c r="Y11" s="122">
        <f>IF(F11="",0,IF(LEFT(F11,1)="-",ABS(F11),(IF(F11&gt;9,F11+2,11))))</f>
        <v>11</v>
      </c>
      <c r="Z11" s="123">
        <f t="shared" si="4"/>
        <v>5</v>
      </c>
      <c r="AA11" s="122">
        <f>IF(H11="",0,IF(LEFT(H11,1)="-",ABS(H11),(IF(H11&gt;9,H11+2,11))))</f>
        <v>11</v>
      </c>
      <c r="AB11" s="123">
        <f t="shared" si="5"/>
        <v>6</v>
      </c>
      <c r="AC11" s="122">
        <f>IF(J11="",0,IF(LEFT(J11,1)="-",ABS(J11),(IF(J11&gt;9,J11+2,11))))</f>
        <v>11</v>
      </c>
      <c r="AD11" s="123">
        <f t="shared" si="6"/>
        <v>9</v>
      </c>
      <c r="AE11" s="122">
        <f>IF(L11="",0,IF(LEFT(L11,1)="-",ABS(L11),(IF(L11&gt;9,L11+2,11))))</f>
        <v>0</v>
      </c>
      <c r="AF11" s="123">
        <f t="shared" si="7"/>
        <v>0</v>
      </c>
      <c r="AG11" s="122">
        <f t="shared" si="8"/>
        <v>0</v>
      </c>
      <c r="AH11" s="123">
        <f t="shared" si="9"/>
        <v>0</v>
      </c>
    </row>
    <row r="12" spans="1:34" ht="16.5" thickBot="1">
      <c r="A12" s="98" t="s">
        <v>38</v>
      </c>
      <c r="B12" s="124" t="str">
        <f>IF(B4&gt;"",B4,"")</f>
        <v>Sakari Paaso</v>
      </c>
      <c r="C12" s="125" t="str">
        <f>IF(B7&gt;"",B7,"")</f>
        <v>Jukka Kalliomäki</v>
      </c>
      <c r="D12" s="88"/>
      <c r="E12" s="89"/>
      <c r="F12" s="126">
        <v>7</v>
      </c>
      <c r="G12" s="127"/>
      <c r="H12" s="126">
        <v>7</v>
      </c>
      <c r="I12" s="127"/>
      <c r="J12" s="126">
        <v>7</v>
      </c>
      <c r="K12" s="127"/>
      <c r="L12" s="126"/>
      <c r="M12" s="127"/>
      <c r="N12" s="126"/>
      <c r="O12" s="127"/>
      <c r="P12" s="107">
        <f t="shared" si="0"/>
        <v>3</v>
      </c>
      <c r="Q12" s="108">
        <f t="shared" si="1"/>
        <v>0</v>
      </c>
      <c r="R12" s="120"/>
      <c r="S12" s="121"/>
      <c r="U12" s="111">
        <f t="shared" si="2"/>
        <v>33</v>
      </c>
      <c r="V12" s="112">
        <f t="shared" si="2"/>
        <v>21</v>
      </c>
      <c r="W12" s="113">
        <f t="shared" si="3"/>
        <v>12</v>
      </c>
      <c r="Y12" s="122">
        <f t="shared" ref="Y12:AE15" si="10">IF(F12="",0,IF(LEFT(F12,1)="-",ABS(F12),(IF(F12&gt;9,F12+2,11))))</f>
        <v>11</v>
      </c>
      <c r="Z12" s="123">
        <f t="shared" si="4"/>
        <v>7</v>
      </c>
      <c r="AA12" s="122">
        <f t="shared" si="10"/>
        <v>11</v>
      </c>
      <c r="AB12" s="123">
        <f t="shared" si="5"/>
        <v>7</v>
      </c>
      <c r="AC12" s="122">
        <f t="shared" si="10"/>
        <v>11</v>
      </c>
      <c r="AD12" s="123">
        <f t="shared" si="6"/>
        <v>7</v>
      </c>
      <c r="AE12" s="122">
        <f t="shared" si="10"/>
        <v>0</v>
      </c>
      <c r="AF12" s="123">
        <f t="shared" si="7"/>
        <v>0</v>
      </c>
      <c r="AG12" s="122">
        <f t="shared" si="8"/>
        <v>0</v>
      </c>
      <c r="AH12" s="123">
        <f t="shared" si="9"/>
        <v>0</v>
      </c>
    </row>
    <row r="13" spans="1:34" ht="15.75">
      <c r="A13" s="98" t="s">
        <v>39</v>
      </c>
      <c r="B13" s="99" t="str">
        <f>IF(B5&gt;"",B5,"")</f>
        <v>Tevaniemi Juhani</v>
      </c>
      <c r="C13" s="116" t="str">
        <f>IF(B6&gt;"",B6,"")</f>
        <v>Sanna Harjunpää</v>
      </c>
      <c r="D13" s="80"/>
      <c r="E13" s="101"/>
      <c r="F13" s="104">
        <v>10</v>
      </c>
      <c r="G13" s="105"/>
      <c r="H13" s="104">
        <v>10</v>
      </c>
      <c r="I13" s="105"/>
      <c r="J13" s="104">
        <v>-9</v>
      </c>
      <c r="K13" s="105"/>
      <c r="L13" s="104">
        <v>-3</v>
      </c>
      <c r="M13" s="105"/>
      <c r="N13" s="104">
        <v>-5</v>
      </c>
      <c r="O13" s="105"/>
      <c r="P13" s="107">
        <f t="shared" si="0"/>
        <v>2</v>
      </c>
      <c r="Q13" s="108">
        <f t="shared" si="1"/>
        <v>3</v>
      </c>
      <c r="R13" s="120"/>
      <c r="S13" s="121"/>
      <c r="U13" s="111">
        <f t="shared" si="2"/>
        <v>41</v>
      </c>
      <c r="V13" s="112">
        <f t="shared" si="2"/>
        <v>53</v>
      </c>
      <c r="W13" s="113">
        <f t="shared" si="3"/>
        <v>-12</v>
      </c>
      <c r="Y13" s="122">
        <f t="shared" si="10"/>
        <v>12</v>
      </c>
      <c r="Z13" s="123">
        <f t="shared" si="4"/>
        <v>10</v>
      </c>
      <c r="AA13" s="122">
        <f t="shared" si="10"/>
        <v>12</v>
      </c>
      <c r="AB13" s="123">
        <f t="shared" si="5"/>
        <v>10</v>
      </c>
      <c r="AC13" s="122">
        <f t="shared" si="10"/>
        <v>9</v>
      </c>
      <c r="AD13" s="123">
        <f t="shared" si="6"/>
        <v>11</v>
      </c>
      <c r="AE13" s="122">
        <f t="shared" si="10"/>
        <v>3</v>
      </c>
      <c r="AF13" s="123">
        <f t="shared" si="7"/>
        <v>11</v>
      </c>
      <c r="AG13" s="122">
        <f t="shared" si="8"/>
        <v>5</v>
      </c>
      <c r="AH13" s="123">
        <f t="shared" si="9"/>
        <v>11</v>
      </c>
    </row>
    <row r="14" spans="1:34" ht="15.75">
      <c r="A14" s="98" t="s">
        <v>40</v>
      </c>
      <c r="B14" s="99" t="str">
        <f>IF(B4&gt;"",B4,"")</f>
        <v>Sakari Paaso</v>
      </c>
      <c r="C14" s="116" t="str">
        <f>IF(B5&gt;"",B5,"")</f>
        <v>Tevaniemi Juhani</v>
      </c>
      <c r="D14" s="117"/>
      <c r="E14" s="101"/>
      <c r="F14" s="118">
        <v>8</v>
      </c>
      <c r="G14" s="119"/>
      <c r="H14" s="118">
        <v>8</v>
      </c>
      <c r="I14" s="119"/>
      <c r="J14" s="128">
        <v>-10</v>
      </c>
      <c r="K14" s="119"/>
      <c r="L14" s="118">
        <v>-7</v>
      </c>
      <c r="M14" s="119"/>
      <c r="N14" s="118">
        <v>-4</v>
      </c>
      <c r="O14" s="119"/>
      <c r="P14" s="107">
        <f t="shared" si="0"/>
        <v>2</v>
      </c>
      <c r="Q14" s="108">
        <f t="shared" si="1"/>
        <v>3</v>
      </c>
      <c r="R14" s="120"/>
      <c r="S14" s="121"/>
      <c r="U14" s="111">
        <f t="shared" si="2"/>
        <v>43</v>
      </c>
      <c r="V14" s="112">
        <f t="shared" si="2"/>
        <v>50</v>
      </c>
      <c r="W14" s="113">
        <f t="shared" si="3"/>
        <v>-7</v>
      </c>
      <c r="Y14" s="122">
        <f t="shared" si="10"/>
        <v>11</v>
      </c>
      <c r="Z14" s="123">
        <f t="shared" si="4"/>
        <v>8</v>
      </c>
      <c r="AA14" s="122">
        <f t="shared" si="10"/>
        <v>11</v>
      </c>
      <c r="AB14" s="123">
        <f t="shared" si="5"/>
        <v>8</v>
      </c>
      <c r="AC14" s="122">
        <f t="shared" si="10"/>
        <v>10</v>
      </c>
      <c r="AD14" s="123">
        <f t="shared" si="6"/>
        <v>12</v>
      </c>
      <c r="AE14" s="122">
        <f t="shared" si="10"/>
        <v>7</v>
      </c>
      <c r="AF14" s="123">
        <f t="shared" si="7"/>
        <v>11</v>
      </c>
      <c r="AG14" s="122">
        <f t="shared" si="8"/>
        <v>4</v>
      </c>
      <c r="AH14" s="123">
        <f t="shared" si="9"/>
        <v>11</v>
      </c>
    </row>
    <row r="15" spans="1:34" ht="16.5" thickBot="1">
      <c r="A15" s="129" t="s">
        <v>41</v>
      </c>
      <c r="B15" s="130" t="str">
        <f>IF(B6&gt;"",B6,"")</f>
        <v>Sanna Harjunpää</v>
      </c>
      <c r="C15" s="131" t="str">
        <f>IF(B7&gt;"",B7,"")</f>
        <v>Jukka Kalliomäki</v>
      </c>
      <c r="D15" s="132"/>
      <c r="E15" s="133"/>
      <c r="F15" s="134">
        <v>9</v>
      </c>
      <c r="G15" s="135"/>
      <c r="H15" s="134">
        <v>-10</v>
      </c>
      <c r="I15" s="135"/>
      <c r="J15" s="134">
        <v>5</v>
      </c>
      <c r="K15" s="135"/>
      <c r="L15" s="134">
        <v>5</v>
      </c>
      <c r="M15" s="135"/>
      <c r="N15" s="134"/>
      <c r="O15" s="135"/>
      <c r="P15" s="136">
        <f t="shared" si="0"/>
        <v>3</v>
      </c>
      <c r="Q15" s="137">
        <f t="shared" si="1"/>
        <v>1</v>
      </c>
      <c r="R15" s="138"/>
      <c r="S15" s="139"/>
      <c r="U15" s="111">
        <f t="shared" si="2"/>
        <v>43</v>
      </c>
      <c r="V15" s="112">
        <f t="shared" si="2"/>
        <v>31</v>
      </c>
      <c r="W15" s="113">
        <f t="shared" si="3"/>
        <v>12</v>
      </c>
      <c r="Y15" s="140">
        <f t="shared" si="10"/>
        <v>11</v>
      </c>
      <c r="Z15" s="141">
        <f t="shared" si="4"/>
        <v>9</v>
      </c>
      <c r="AA15" s="140">
        <f t="shared" si="10"/>
        <v>10</v>
      </c>
      <c r="AB15" s="141">
        <f t="shared" si="5"/>
        <v>12</v>
      </c>
      <c r="AC15" s="140">
        <f t="shared" si="10"/>
        <v>11</v>
      </c>
      <c r="AD15" s="141">
        <f t="shared" si="6"/>
        <v>5</v>
      </c>
      <c r="AE15" s="140">
        <f t="shared" si="10"/>
        <v>11</v>
      </c>
      <c r="AF15" s="141">
        <f t="shared" si="7"/>
        <v>5</v>
      </c>
      <c r="AG15" s="140">
        <f t="shared" si="8"/>
        <v>0</v>
      </c>
      <c r="AH15" s="141">
        <f t="shared" si="9"/>
        <v>0</v>
      </c>
    </row>
    <row r="16" spans="1:34" ht="16.5" thickTop="1" thickBot="1"/>
    <row r="17" spans="1:34" ht="16.5" thickTop="1">
      <c r="A17" s="1"/>
      <c r="B17" s="2" t="s">
        <v>69</v>
      </c>
      <c r="C17" s="3"/>
      <c r="D17" s="3"/>
      <c r="E17" s="3"/>
      <c r="F17" s="4"/>
      <c r="G17" s="3"/>
      <c r="H17" s="5" t="s">
        <v>1</v>
      </c>
      <c r="I17" s="6"/>
      <c r="J17" s="7" t="s">
        <v>70</v>
      </c>
      <c r="K17" s="8"/>
      <c r="L17" s="8"/>
      <c r="M17" s="9"/>
      <c r="N17" s="10" t="s">
        <v>3</v>
      </c>
      <c r="O17" s="11"/>
      <c r="P17" s="11"/>
      <c r="Q17" s="12">
        <v>2</v>
      </c>
      <c r="R17" s="13"/>
      <c r="S17" s="14"/>
    </row>
    <row r="18" spans="1:34" ht="16.5" thickBot="1">
      <c r="A18" s="15"/>
      <c r="B18" s="16"/>
      <c r="C18" s="17" t="s">
        <v>4</v>
      </c>
      <c r="D18" s="18"/>
      <c r="E18" s="19"/>
      <c r="F18" s="20"/>
      <c r="G18" s="21" t="s">
        <v>5</v>
      </c>
      <c r="H18" s="22"/>
      <c r="I18" s="22"/>
      <c r="J18" s="23">
        <v>43513</v>
      </c>
      <c r="K18" s="23"/>
      <c r="L18" s="23"/>
      <c r="M18" s="24"/>
      <c r="N18" s="25" t="s">
        <v>6</v>
      </c>
      <c r="O18" s="26"/>
      <c r="P18" s="26"/>
      <c r="Q18" s="185">
        <v>0.41666666666666669</v>
      </c>
      <c r="R18" s="27"/>
      <c r="S18" s="28"/>
    </row>
    <row r="19" spans="1:34" ht="16.5" thickTop="1">
      <c r="A19" s="29"/>
      <c r="B19" s="30" t="s">
        <v>7</v>
      </c>
      <c r="C19" s="31" t="s">
        <v>8</v>
      </c>
      <c r="D19" s="32" t="s">
        <v>9</v>
      </c>
      <c r="E19" s="33"/>
      <c r="F19" s="32" t="s">
        <v>10</v>
      </c>
      <c r="G19" s="33"/>
      <c r="H19" s="32" t="s">
        <v>11</v>
      </c>
      <c r="I19" s="33"/>
      <c r="J19" s="32" t="s">
        <v>12</v>
      </c>
      <c r="K19" s="33"/>
      <c r="L19" s="32"/>
      <c r="M19" s="33"/>
      <c r="N19" s="34" t="s">
        <v>13</v>
      </c>
      <c r="O19" s="35" t="s">
        <v>14</v>
      </c>
      <c r="P19" s="36" t="s">
        <v>15</v>
      </c>
      <c r="Q19" s="37"/>
      <c r="R19" s="38" t="s">
        <v>16</v>
      </c>
      <c r="S19" s="39"/>
      <c r="U19" s="40" t="s">
        <v>17</v>
      </c>
      <c r="V19" s="41"/>
      <c r="W19" s="42" t="s">
        <v>18</v>
      </c>
    </row>
    <row r="20" spans="1:34">
      <c r="A20" s="43" t="s">
        <v>9</v>
      </c>
      <c r="B20" s="44" t="s">
        <v>77</v>
      </c>
      <c r="C20" s="45" t="s">
        <v>22</v>
      </c>
      <c r="D20" s="46"/>
      <c r="E20" s="47"/>
      <c r="F20" s="48">
        <f>+P30</f>
        <v>3</v>
      </c>
      <c r="G20" s="49">
        <f>+Q30</f>
        <v>0</v>
      </c>
      <c r="H20" s="48">
        <f>P26</f>
        <v>3</v>
      </c>
      <c r="I20" s="49">
        <f>Q26</f>
        <v>0</v>
      </c>
      <c r="J20" s="48">
        <f>P28</f>
        <v>3</v>
      </c>
      <c r="K20" s="49">
        <f>Q28</f>
        <v>2</v>
      </c>
      <c r="L20" s="48"/>
      <c r="M20" s="49"/>
      <c r="N20" s="50">
        <f>IF(SUM(D20:M20)=0,"", COUNTIF(E20:E23,"3"))</f>
        <v>3</v>
      </c>
      <c r="O20" s="51">
        <f>IF(SUM(E20:N20)=0,"", COUNTIF(D20:D23,"3"))</f>
        <v>0</v>
      </c>
      <c r="P20" s="52">
        <f>IF(SUM(D20:M20)=0,"",SUM(E20:E23))</f>
        <v>9</v>
      </c>
      <c r="Q20" s="53">
        <f>IF(SUM(D20:M20)=0,"",SUM(D20:D23))</f>
        <v>2</v>
      </c>
      <c r="R20" s="54">
        <v>1</v>
      </c>
      <c r="S20" s="55"/>
      <c r="U20" s="56">
        <f>+U26+U28+U30</f>
        <v>120</v>
      </c>
      <c r="V20" s="57">
        <f>+V26+V28+V30</f>
        <v>78</v>
      </c>
      <c r="W20" s="58">
        <f>+U20-V20</f>
        <v>42</v>
      </c>
    </row>
    <row r="21" spans="1:34">
      <c r="A21" s="59" t="s">
        <v>10</v>
      </c>
      <c r="B21" s="44" t="s">
        <v>78</v>
      </c>
      <c r="C21" s="60" t="s">
        <v>76</v>
      </c>
      <c r="D21" s="61">
        <f>+Q30</f>
        <v>0</v>
      </c>
      <c r="E21" s="62">
        <f>+P30</f>
        <v>3</v>
      </c>
      <c r="F21" s="63"/>
      <c r="G21" s="64"/>
      <c r="H21" s="61">
        <f>P29</f>
        <v>3</v>
      </c>
      <c r="I21" s="62">
        <f>Q29</f>
        <v>0</v>
      </c>
      <c r="J21" s="61">
        <f>P27</f>
        <v>3</v>
      </c>
      <c r="K21" s="62">
        <f>Q27</f>
        <v>1</v>
      </c>
      <c r="L21" s="61"/>
      <c r="M21" s="62"/>
      <c r="N21" s="50">
        <f>IF(SUM(D21:M21)=0,"", COUNTIF(G20:G23,"3"))</f>
        <v>2</v>
      </c>
      <c r="O21" s="51">
        <f>IF(SUM(E21:N21)=0,"", COUNTIF(F20:F23,"3"))</f>
        <v>1</v>
      </c>
      <c r="P21" s="52">
        <f>IF(SUM(D21:M21)=0,"",SUM(G20:G23))</f>
        <v>6</v>
      </c>
      <c r="Q21" s="53">
        <f>IF(SUM(D21:M21)=0,"",SUM(F20:F23))</f>
        <v>4</v>
      </c>
      <c r="R21" s="54">
        <v>2</v>
      </c>
      <c r="S21" s="55"/>
      <c r="U21" s="56">
        <f>+U27+U29+V30</f>
        <v>94</v>
      </c>
      <c r="V21" s="57">
        <f>+V27+V29+U30</f>
        <v>89</v>
      </c>
      <c r="W21" s="58">
        <f>+U21-V21</f>
        <v>5</v>
      </c>
    </row>
    <row r="22" spans="1:34">
      <c r="A22" s="59" t="s">
        <v>11</v>
      </c>
      <c r="B22" s="44" t="s">
        <v>79</v>
      </c>
      <c r="C22" s="60" t="s">
        <v>73</v>
      </c>
      <c r="D22" s="61">
        <f>+Q26</f>
        <v>0</v>
      </c>
      <c r="E22" s="62">
        <f>+P26</f>
        <v>3</v>
      </c>
      <c r="F22" s="61">
        <f>Q29</f>
        <v>0</v>
      </c>
      <c r="G22" s="62">
        <f>P29</f>
        <v>3</v>
      </c>
      <c r="H22" s="63"/>
      <c r="I22" s="64"/>
      <c r="J22" s="61">
        <f>P31</f>
        <v>3</v>
      </c>
      <c r="K22" s="62">
        <f>Q31</f>
        <v>0</v>
      </c>
      <c r="L22" s="61"/>
      <c r="M22" s="62"/>
      <c r="N22" s="50">
        <f>IF(SUM(D22:M22)=0,"", COUNTIF(I20:I23,"3"))</f>
        <v>1</v>
      </c>
      <c r="O22" s="51">
        <f>IF(SUM(E22:N22)=0,"", COUNTIF(H20:H23,"3"))</f>
        <v>2</v>
      </c>
      <c r="P22" s="52">
        <f>IF(SUM(D22:M22)=0,"",SUM(I20:I23))</f>
        <v>3</v>
      </c>
      <c r="Q22" s="53">
        <f>IF(SUM(D22:M22)=0,"",SUM(H20:H23))</f>
        <v>6</v>
      </c>
      <c r="R22" s="54">
        <v>3</v>
      </c>
      <c r="S22" s="55"/>
      <c r="U22" s="56">
        <f>+V26+V29+U31</f>
        <v>67</v>
      </c>
      <c r="V22" s="57">
        <f>+U26+U29+V31</f>
        <v>83</v>
      </c>
      <c r="W22" s="58">
        <f>+U22-V22</f>
        <v>-16</v>
      </c>
    </row>
    <row r="23" spans="1:34" ht="15.75" thickBot="1">
      <c r="A23" s="65" t="s">
        <v>12</v>
      </c>
      <c r="B23" s="66" t="s">
        <v>45</v>
      </c>
      <c r="C23" s="67" t="s">
        <v>20</v>
      </c>
      <c r="D23" s="68">
        <f>Q28</f>
        <v>2</v>
      </c>
      <c r="E23" s="69">
        <f>P28</f>
        <v>3</v>
      </c>
      <c r="F23" s="68">
        <f>Q27</f>
        <v>1</v>
      </c>
      <c r="G23" s="69">
        <f>P27</f>
        <v>3</v>
      </c>
      <c r="H23" s="68">
        <f>Q31</f>
        <v>0</v>
      </c>
      <c r="I23" s="69">
        <f>P31</f>
        <v>3</v>
      </c>
      <c r="J23" s="70"/>
      <c r="K23" s="71"/>
      <c r="L23" s="68"/>
      <c r="M23" s="69"/>
      <c r="N23" s="72">
        <f>IF(SUM(D23:M23)=0,"", COUNTIF(K20:K23,"3"))</f>
        <v>0</v>
      </c>
      <c r="O23" s="73">
        <f>IF(SUM(E23:N23)=0,"", COUNTIF(J20:J23,"3"))</f>
        <v>3</v>
      </c>
      <c r="P23" s="74">
        <f>IF(SUM(D23:M24)=0,"",SUM(K20:K23))</f>
        <v>3</v>
      </c>
      <c r="Q23" s="75">
        <f>IF(SUM(D23:M23)=0,"",SUM(J20:J23))</f>
        <v>9</v>
      </c>
      <c r="R23" s="76">
        <v>4</v>
      </c>
      <c r="S23" s="77"/>
      <c r="U23" s="56">
        <f>+V27+V28+V31</f>
        <v>100</v>
      </c>
      <c r="V23" s="57">
        <f>+U27+U28+U31</f>
        <v>131</v>
      </c>
      <c r="W23" s="58">
        <f>+U23-V23</f>
        <v>-31</v>
      </c>
    </row>
    <row r="24" spans="1:34" ht="16.5" thickTop="1">
      <c r="A24" s="78"/>
      <c r="B24" s="79" t="s">
        <v>27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s="82"/>
      <c r="U24" s="83"/>
      <c r="V24" s="84" t="s">
        <v>28</v>
      </c>
      <c r="W24" s="85">
        <f>SUM(W20:W23)</f>
        <v>0</v>
      </c>
      <c r="X24" s="84" t="str">
        <f>IF(W24=0,"OK","Virhe")</f>
        <v>OK</v>
      </c>
    </row>
    <row r="25" spans="1:34" ht="16.5" thickBot="1">
      <c r="A25" s="86"/>
      <c r="B25" s="87" t="s">
        <v>29</v>
      </c>
      <c r="C25" s="88"/>
      <c r="D25" s="88"/>
      <c r="E25" s="89"/>
      <c r="F25" s="90" t="s">
        <v>30</v>
      </c>
      <c r="G25" s="91"/>
      <c r="H25" s="92" t="s">
        <v>31</v>
      </c>
      <c r="I25" s="91"/>
      <c r="J25" s="92" t="s">
        <v>32</v>
      </c>
      <c r="K25" s="91"/>
      <c r="L25" s="92" t="s">
        <v>33</v>
      </c>
      <c r="M25" s="91"/>
      <c r="N25" s="92" t="s">
        <v>34</v>
      </c>
      <c r="O25" s="91"/>
      <c r="P25" s="93" t="s">
        <v>35</v>
      </c>
      <c r="Q25" s="94"/>
      <c r="S25" s="95"/>
      <c r="U25" s="96" t="s">
        <v>17</v>
      </c>
      <c r="V25" s="97"/>
      <c r="W25" s="42" t="s">
        <v>18</v>
      </c>
    </row>
    <row r="26" spans="1:34" ht="15.75">
      <c r="A26" s="98" t="s">
        <v>36</v>
      </c>
      <c r="B26" s="99" t="str">
        <f>IF(B20&gt;"",B20,"")</f>
        <v>Kari Jokiranta</v>
      </c>
      <c r="C26" s="100" t="str">
        <f>IF(B22&gt;"",B22,"")</f>
        <v>Antti Kuivinen</v>
      </c>
      <c r="D26" s="80"/>
      <c r="E26" s="101"/>
      <c r="F26" s="102">
        <v>2</v>
      </c>
      <c r="G26" s="103"/>
      <c r="H26" s="104">
        <v>8</v>
      </c>
      <c r="I26" s="105"/>
      <c r="J26" s="104">
        <v>7</v>
      </c>
      <c r="K26" s="105"/>
      <c r="L26" s="104"/>
      <c r="M26" s="105"/>
      <c r="N26" s="106"/>
      <c r="O26" s="105"/>
      <c r="P26" s="107">
        <f t="shared" ref="P26:P31" si="11">IF(COUNT(F26:N26)=0,"", COUNTIF(F26:N26,"&gt;=0"))</f>
        <v>3</v>
      </c>
      <c r="Q26" s="108">
        <f t="shared" ref="Q26:Q31" si="12">IF(COUNT(F26:N26)=0,"",(IF(LEFT(F26,1)="-",1,0)+IF(LEFT(H26,1)="-",1,0)+IF(LEFT(J26,1)="-",1,0)+IF(LEFT(L26,1)="-",1,0)+IF(LEFT(N26,1)="-",1,0)))</f>
        <v>0</v>
      </c>
      <c r="R26" s="109"/>
      <c r="S26" s="110"/>
      <c r="U26" s="111">
        <f t="shared" ref="U26:V31" si="13">+Y26+AA26+AC26+AE26+AG26</f>
        <v>33</v>
      </c>
      <c r="V26" s="112">
        <f t="shared" si="13"/>
        <v>17</v>
      </c>
      <c r="W26" s="113">
        <f t="shared" ref="W26:W31" si="14">+U26-V26</f>
        <v>16</v>
      </c>
      <c r="Y26" s="114">
        <f>IF(F26="",0,IF(LEFT(F26,1)="-",ABS(F26),(IF(F26&gt;9,F26+2,11))))</f>
        <v>11</v>
      </c>
      <c r="Z26" s="115">
        <f t="shared" ref="Z26:Z31" si="15">IF(F26="",0,IF(LEFT(F26,1)="-",(IF(ABS(F26)&gt;9,(ABS(F26)+2),11)),F26))</f>
        <v>2</v>
      </c>
      <c r="AA26" s="114">
        <f>IF(H26="",0,IF(LEFT(H26,1)="-",ABS(H26),(IF(H26&gt;9,H26+2,11))))</f>
        <v>11</v>
      </c>
      <c r="AB26" s="115">
        <f t="shared" ref="AB26:AB31" si="16">IF(H26="",0,IF(LEFT(H26,1)="-",(IF(ABS(H26)&gt;9,(ABS(H26)+2),11)),H26))</f>
        <v>8</v>
      </c>
      <c r="AC26" s="114">
        <f>IF(J26="",0,IF(LEFT(J26,1)="-",ABS(J26),(IF(J26&gt;9,J26+2,11))))</f>
        <v>11</v>
      </c>
      <c r="AD26" s="115">
        <f t="shared" ref="AD26:AD31" si="17">IF(J26="",0,IF(LEFT(J26,1)="-",(IF(ABS(J26)&gt;9,(ABS(J26)+2),11)),J26))</f>
        <v>7</v>
      </c>
      <c r="AE26" s="114">
        <f>IF(L26="",0,IF(LEFT(L26,1)="-",ABS(L26),(IF(L26&gt;9,L26+2,11))))</f>
        <v>0</v>
      </c>
      <c r="AF26" s="115">
        <f t="shared" ref="AF26:AF31" si="18">IF(L26="",0,IF(LEFT(L26,1)="-",(IF(ABS(L26)&gt;9,(ABS(L26)+2),11)),L26))</f>
        <v>0</v>
      </c>
      <c r="AG26" s="114">
        <f t="shared" ref="AG26:AG31" si="19">IF(N26="",0,IF(LEFT(N26,1)="-",ABS(N26),(IF(N26&gt;9,N26+2,11))))</f>
        <v>0</v>
      </c>
      <c r="AH26" s="115">
        <f t="shared" ref="AH26:AH31" si="20">IF(N26="",0,IF(LEFT(N26,1)="-",(IF(ABS(N26)&gt;9,(ABS(N26)+2),11)),N26))</f>
        <v>0</v>
      </c>
    </row>
    <row r="27" spans="1:34" ht="15.75">
      <c r="A27" s="98" t="s">
        <v>37</v>
      </c>
      <c r="B27" s="99" t="str">
        <f>IF(B21&gt;"",B21,"")</f>
        <v>Rami Peltovirta</v>
      </c>
      <c r="C27" s="116" t="str">
        <f>IF(B23&gt;"",B23,"")</f>
        <v>Aleksi Ikola</v>
      </c>
      <c r="D27" s="117"/>
      <c r="E27" s="101"/>
      <c r="F27" s="118">
        <v>-7</v>
      </c>
      <c r="G27" s="119"/>
      <c r="H27" s="118">
        <v>13</v>
      </c>
      <c r="I27" s="119"/>
      <c r="J27" s="118">
        <v>7</v>
      </c>
      <c r="K27" s="119"/>
      <c r="L27" s="118">
        <v>8</v>
      </c>
      <c r="M27" s="119"/>
      <c r="N27" s="118"/>
      <c r="O27" s="119"/>
      <c r="P27" s="107">
        <f t="shared" si="11"/>
        <v>3</v>
      </c>
      <c r="Q27" s="108">
        <f t="shared" si="12"/>
        <v>1</v>
      </c>
      <c r="R27" s="120"/>
      <c r="S27" s="121"/>
      <c r="U27" s="111">
        <f t="shared" si="13"/>
        <v>44</v>
      </c>
      <c r="V27" s="112">
        <f t="shared" si="13"/>
        <v>39</v>
      </c>
      <c r="W27" s="113">
        <f t="shared" si="14"/>
        <v>5</v>
      </c>
      <c r="Y27" s="122">
        <f>IF(F27="",0,IF(LEFT(F27,1)="-",ABS(F27),(IF(F27&gt;9,F27+2,11))))</f>
        <v>7</v>
      </c>
      <c r="Z27" s="123">
        <f t="shared" si="15"/>
        <v>11</v>
      </c>
      <c r="AA27" s="122">
        <f>IF(H27="",0,IF(LEFT(H27,1)="-",ABS(H27),(IF(H27&gt;9,H27+2,11))))</f>
        <v>15</v>
      </c>
      <c r="AB27" s="123">
        <f t="shared" si="16"/>
        <v>13</v>
      </c>
      <c r="AC27" s="122">
        <f>IF(J27="",0,IF(LEFT(J27,1)="-",ABS(J27),(IF(J27&gt;9,J27+2,11))))</f>
        <v>11</v>
      </c>
      <c r="AD27" s="123">
        <f t="shared" si="17"/>
        <v>7</v>
      </c>
      <c r="AE27" s="122">
        <f>IF(L27="",0,IF(LEFT(L27,1)="-",ABS(L27),(IF(L27&gt;9,L27+2,11))))</f>
        <v>11</v>
      </c>
      <c r="AF27" s="123">
        <f t="shared" si="18"/>
        <v>8</v>
      </c>
      <c r="AG27" s="122">
        <f t="shared" si="19"/>
        <v>0</v>
      </c>
      <c r="AH27" s="123">
        <f t="shared" si="20"/>
        <v>0</v>
      </c>
    </row>
    <row r="28" spans="1:34" ht="16.5" thickBot="1">
      <c r="A28" s="98" t="s">
        <v>38</v>
      </c>
      <c r="B28" s="124" t="str">
        <f>IF(B20&gt;"",B20,"")</f>
        <v>Kari Jokiranta</v>
      </c>
      <c r="C28" s="125" t="str">
        <f>IF(B23&gt;"",B23,"")</f>
        <v>Aleksi Ikola</v>
      </c>
      <c r="D28" s="88"/>
      <c r="E28" s="89"/>
      <c r="F28" s="126">
        <v>6</v>
      </c>
      <c r="G28" s="127"/>
      <c r="H28" s="126">
        <v>-9</v>
      </c>
      <c r="I28" s="127"/>
      <c r="J28" s="126">
        <v>8</v>
      </c>
      <c r="K28" s="127"/>
      <c r="L28" s="126">
        <v>-12</v>
      </c>
      <c r="M28" s="127"/>
      <c r="N28" s="126">
        <v>5</v>
      </c>
      <c r="O28" s="127"/>
      <c r="P28" s="107">
        <f t="shared" si="11"/>
        <v>3</v>
      </c>
      <c r="Q28" s="108">
        <f t="shared" si="12"/>
        <v>2</v>
      </c>
      <c r="R28" s="120"/>
      <c r="S28" s="121"/>
      <c r="U28" s="111">
        <f t="shared" si="13"/>
        <v>54</v>
      </c>
      <c r="V28" s="112">
        <f t="shared" si="13"/>
        <v>44</v>
      </c>
      <c r="W28" s="113">
        <f t="shared" si="14"/>
        <v>10</v>
      </c>
      <c r="Y28" s="122">
        <f t="shared" ref="Y28:AE31" si="21">IF(F28="",0,IF(LEFT(F28,1)="-",ABS(F28),(IF(F28&gt;9,F28+2,11))))</f>
        <v>11</v>
      </c>
      <c r="Z28" s="123">
        <f t="shared" si="15"/>
        <v>6</v>
      </c>
      <c r="AA28" s="122">
        <f t="shared" si="21"/>
        <v>9</v>
      </c>
      <c r="AB28" s="123">
        <f t="shared" si="16"/>
        <v>11</v>
      </c>
      <c r="AC28" s="122">
        <f t="shared" si="21"/>
        <v>11</v>
      </c>
      <c r="AD28" s="123">
        <f t="shared" si="17"/>
        <v>8</v>
      </c>
      <c r="AE28" s="122">
        <f t="shared" si="21"/>
        <v>12</v>
      </c>
      <c r="AF28" s="123">
        <f t="shared" si="18"/>
        <v>14</v>
      </c>
      <c r="AG28" s="122">
        <f t="shared" si="19"/>
        <v>11</v>
      </c>
      <c r="AH28" s="123">
        <f t="shared" si="20"/>
        <v>5</v>
      </c>
    </row>
    <row r="29" spans="1:34" ht="15.75">
      <c r="A29" s="98" t="s">
        <v>39</v>
      </c>
      <c r="B29" s="99" t="str">
        <f>IF(B21&gt;"",B21,"")</f>
        <v>Rami Peltovirta</v>
      </c>
      <c r="C29" s="116" t="str">
        <f>IF(B22&gt;"",B22,"")</f>
        <v>Antti Kuivinen</v>
      </c>
      <c r="D29" s="80"/>
      <c r="E29" s="101"/>
      <c r="F29" s="104">
        <v>8</v>
      </c>
      <c r="G29" s="105"/>
      <c r="H29" s="104">
        <v>6</v>
      </c>
      <c r="I29" s="105"/>
      <c r="J29" s="104">
        <v>3</v>
      </c>
      <c r="K29" s="105"/>
      <c r="L29" s="104"/>
      <c r="M29" s="105"/>
      <c r="N29" s="104"/>
      <c r="O29" s="105"/>
      <c r="P29" s="107">
        <f t="shared" si="11"/>
        <v>3</v>
      </c>
      <c r="Q29" s="108">
        <f t="shared" si="12"/>
        <v>0</v>
      </c>
      <c r="R29" s="120"/>
      <c r="S29" s="121"/>
      <c r="U29" s="111">
        <f t="shared" si="13"/>
        <v>33</v>
      </c>
      <c r="V29" s="112">
        <f t="shared" si="13"/>
        <v>17</v>
      </c>
      <c r="W29" s="113">
        <f t="shared" si="14"/>
        <v>16</v>
      </c>
      <c r="Y29" s="122">
        <f t="shared" si="21"/>
        <v>11</v>
      </c>
      <c r="Z29" s="123">
        <f t="shared" si="15"/>
        <v>8</v>
      </c>
      <c r="AA29" s="122">
        <f t="shared" si="21"/>
        <v>11</v>
      </c>
      <c r="AB29" s="123">
        <f t="shared" si="16"/>
        <v>6</v>
      </c>
      <c r="AC29" s="122">
        <f t="shared" si="21"/>
        <v>11</v>
      </c>
      <c r="AD29" s="123">
        <f t="shared" si="17"/>
        <v>3</v>
      </c>
      <c r="AE29" s="122">
        <f t="shared" si="21"/>
        <v>0</v>
      </c>
      <c r="AF29" s="123">
        <f t="shared" si="18"/>
        <v>0</v>
      </c>
      <c r="AG29" s="122">
        <f t="shared" si="19"/>
        <v>0</v>
      </c>
      <c r="AH29" s="123">
        <f t="shared" si="20"/>
        <v>0</v>
      </c>
    </row>
    <row r="30" spans="1:34" ht="15.75">
      <c r="A30" s="98" t="s">
        <v>40</v>
      </c>
      <c r="B30" s="99" t="str">
        <f>IF(B20&gt;"",B20,"")</f>
        <v>Kari Jokiranta</v>
      </c>
      <c r="C30" s="116" t="str">
        <f>IF(B21&gt;"",B21,"")</f>
        <v>Rami Peltovirta</v>
      </c>
      <c r="D30" s="117"/>
      <c r="E30" s="101"/>
      <c r="F30" s="118">
        <v>4</v>
      </c>
      <c r="G30" s="119"/>
      <c r="H30" s="118">
        <v>7</v>
      </c>
      <c r="I30" s="119"/>
      <c r="J30" s="128">
        <v>6</v>
      </c>
      <c r="K30" s="119"/>
      <c r="L30" s="118"/>
      <c r="M30" s="119"/>
      <c r="N30" s="118"/>
      <c r="O30" s="119"/>
      <c r="P30" s="107">
        <f t="shared" si="11"/>
        <v>3</v>
      </c>
      <c r="Q30" s="108">
        <f t="shared" si="12"/>
        <v>0</v>
      </c>
      <c r="R30" s="120"/>
      <c r="S30" s="121"/>
      <c r="U30" s="111">
        <f t="shared" si="13"/>
        <v>33</v>
      </c>
      <c r="V30" s="112">
        <f t="shared" si="13"/>
        <v>17</v>
      </c>
      <c r="W30" s="113">
        <f t="shared" si="14"/>
        <v>16</v>
      </c>
      <c r="Y30" s="122">
        <f t="shared" si="21"/>
        <v>11</v>
      </c>
      <c r="Z30" s="123">
        <f t="shared" si="15"/>
        <v>4</v>
      </c>
      <c r="AA30" s="122">
        <f t="shared" si="21"/>
        <v>11</v>
      </c>
      <c r="AB30" s="123">
        <f t="shared" si="16"/>
        <v>7</v>
      </c>
      <c r="AC30" s="122">
        <f t="shared" si="21"/>
        <v>11</v>
      </c>
      <c r="AD30" s="123">
        <f t="shared" si="17"/>
        <v>6</v>
      </c>
      <c r="AE30" s="122">
        <f t="shared" si="21"/>
        <v>0</v>
      </c>
      <c r="AF30" s="123">
        <f t="shared" si="18"/>
        <v>0</v>
      </c>
      <c r="AG30" s="122">
        <f t="shared" si="19"/>
        <v>0</v>
      </c>
      <c r="AH30" s="123">
        <f t="shared" si="20"/>
        <v>0</v>
      </c>
    </row>
    <row r="31" spans="1:34" ht="16.5" thickBot="1">
      <c r="A31" s="129" t="s">
        <v>41</v>
      </c>
      <c r="B31" s="130" t="str">
        <f>IF(B22&gt;"",B22,"")</f>
        <v>Antti Kuivinen</v>
      </c>
      <c r="C31" s="131" t="str">
        <f>IF(B23&gt;"",B23,"")</f>
        <v>Aleksi Ikola</v>
      </c>
      <c r="D31" s="132"/>
      <c r="E31" s="133"/>
      <c r="F31" s="134">
        <v>4</v>
      </c>
      <c r="G31" s="135"/>
      <c r="H31" s="134">
        <v>6</v>
      </c>
      <c r="I31" s="135"/>
      <c r="J31" s="134">
        <v>7</v>
      </c>
      <c r="K31" s="135"/>
      <c r="L31" s="134"/>
      <c r="M31" s="135"/>
      <c r="N31" s="134"/>
      <c r="O31" s="135"/>
      <c r="P31" s="136">
        <f t="shared" si="11"/>
        <v>3</v>
      </c>
      <c r="Q31" s="137">
        <f t="shared" si="12"/>
        <v>0</v>
      </c>
      <c r="R31" s="138"/>
      <c r="S31" s="139"/>
      <c r="U31" s="111">
        <f t="shared" si="13"/>
        <v>33</v>
      </c>
      <c r="V31" s="112">
        <f t="shared" si="13"/>
        <v>17</v>
      </c>
      <c r="W31" s="113">
        <f t="shared" si="14"/>
        <v>16</v>
      </c>
      <c r="Y31" s="140">
        <f t="shared" si="21"/>
        <v>11</v>
      </c>
      <c r="Z31" s="141">
        <f t="shared" si="15"/>
        <v>4</v>
      </c>
      <c r="AA31" s="140">
        <f t="shared" si="21"/>
        <v>11</v>
      </c>
      <c r="AB31" s="141">
        <f t="shared" si="16"/>
        <v>6</v>
      </c>
      <c r="AC31" s="140">
        <f t="shared" si="21"/>
        <v>11</v>
      </c>
      <c r="AD31" s="141">
        <f t="shared" si="17"/>
        <v>7</v>
      </c>
      <c r="AE31" s="140">
        <f t="shared" si="21"/>
        <v>0</v>
      </c>
      <c r="AF31" s="141">
        <f t="shared" si="18"/>
        <v>0</v>
      </c>
      <c r="AG31" s="140">
        <f t="shared" si="19"/>
        <v>0</v>
      </c>
      <c r="AH31" s="141">
        <f t="shared" si="20"/>
        <v>0</v>
      </c>
    </row>
    <row r="32" spans="1:34" ht="16.5" thickTop="1" thickBot="1"/>
    <row r="33" spans="1:34" ht="16.5" thickTop="1">
      <c r="A33" s="1"/>
      <c r="B33" s="2" t="s">
        <v>69</v>
      </c>
      <c r="C33" s="3"/>
      <c r="D33" s="3"/>
      <c r="E33" s="3"/>
      <c r="F33" s="4"/>
      <c r="G33" s="3"/>
      <c r="H33" s="5" t="s">
        <v>1</v>
      </c>
      <c r="I33" s="6"/>
      <c r="J33" s="7" t="s">
        <v>70</v>
      </c>
      <c r="K33" s="8"/>
      <c r="L33" s="8"/>
      <c r="M33" s="9"/>
      <c r="N33" s="10" t="s">
        <v>3</v>
      </c>
      <c r="O33" s="11"/>
      <c r="P33" s="11"/>
      <c r="Q33" s="12">
        <v>3</v>
      </c>
      <c r="R33" s="13"/>
      <c r="S33" s="14"/>
    </row>
    <row r="34" spans="1:34" ht="16.5" thickBot="1">
      <c r="A34" s="15"/>
      <c r="B34" s="16"/>
      <c r="C34" s="17" t="s">
        <v>4</v>
      </c>
      <c r="D34" s="18"/>
      <c r="E34" s="19"/>
      <c r="F34" s="20"/>
      <c r="G34" s="21" t="s">
        <v>5</v>
      </c>
      <c r="H34" s="22"/>
      <c r="I34" s="22"/>
      <c r="J34" s="23">
        <v>43513</v>
      </c>
      <c r="K34" s="23"/>
      <c r="L34" s="23"/>
      <c r="M34" s="24"/>
      <c r="N34" s="25" t="s">
        <v>6</v>
      </c>
      <c r="O34" s="26"/>
      <c r="P34" s="26"/>
      <c r="Q34" s="185">
        <v>0.41666666666666669</v>
      </c>
      <c r="R34" s="27"/>
      <c r="S34" s="28"/>
    </row>
    <row r="35" spans="1:34" ht="16.5" thickTop="1">
      <c r="A35" s="29"/>
      <c r="B35" s="30" t="s">
        <v>7</v>
      </c>
      <c r="C35" s="31" t="s">
        <v>8</v>
      </c>
      <c r="D35" s="32" t="s">
        <v>9</v>
      </c>
      <c r="E35" s="33"/>
      <c r="F35" s="32" t="s">
        <v>10</v>
      </c>
      <c r="G35" s="33"/>
      <c r="H35" s="32" t="s">
        <v>11</v>
      </c>
      <c r="I35" s="33"/>
      <c r="J35" s="32" t="s">
        <v>12</v>
      </c>
      <c r="K35" s="33"/>
      <c r="L35" s="32"/>
      <c r="M35" s="33"/>
      <c r="N35" s="34" t="s">
        <v>13</v>
      </c>
      <c r="O35" s="35" t="s">
        <v>14</v>
      </c>
      <c r="P35" s="36" t="s">
        <v>15</v>
      </c>
      <c r="Q35" s="37"/>
      <c r="R35" s="38" t="s">
        <v>16</v>
      </c>
      <c r="S35" s="39"/>
      <c r="U35" s="40" t="s">
        <v>17</v>
      </c>
      <c r="V35" s="41"/>
      <c r="W35" s="42" t="s">
        <v>18</v>
      </c>
    </row>
    <row r="36" spans="1:34">
      <c r="A36" s="43" t="s">
        <v>9</v>
      </c>
      <c r="B36" s="44" t="s">
        <v>80</v>
      </c>
      <c r="C36" s="45" t="s">
        <v>73</v>
      </c>
      <c r="D36" s="46"/>
      <c r="E36" s="47"/>
      <c r="F36" s="48">
        <f>+P46</f>
        <v>2</v>
      </c>
      <c r="G36" s="49">
        <f>+Q46</f>
        <v>3</v>
      </c>
      <c r="H36" s="48">
        <f>P42</f>
        <v>3</v>
      </c>
      <c r="I36" s="49">
        <f>Q42</f>
        <v>1</v>
      </c>
      <c r="J36" s="48">
        <f>P44</f>
        <v>3</v>
      </c>
      <c r="K36" s="49">
        <f>Q44</f>
        <v>0</v>
      </c>
      <c r="L36" s="48"/>
      <c r="M36" s="49"/>
      <c r="N36" s="50">
        <f>IF(SUM(D36:M36)=0,"", COUNTIF(E36:E39,"3"))</f>
        <v>2</v>
      </c>
      <c r="O36" s="51">
        <f>IF(SUM(E36:N36)=0,"", COUNTIF(D36:D39,"3"))</f>
        <v>1</v>
      </c>
      <c r="P36" s="52">
        <f>IF(SUM(D36:M36)=0,"",SUM(E36:E39))</f>
        <v>8</v>
      </c>
      <c r="Q36" s="53">
        <f>IF(SUM(D36:M36)=0,"",SUM(D36:D39))</f>
        <v>4</v>
      </c>
      <c r="R36" s="54">
        <v>2</v>
      </c>
      <c r="S36" s="55"/>
      <c r="U36" s="56">
        <f>+U42+U44+U46</f>
        <v>116</v>
      </c>
      <c r="V36" s="57">
        <f>+V42+V44+V46</f>
        <v>72</v>
      </c>
      <c r="W36" s="58">
        <f>+U36-V36</f>
        <v>44</v>
      </c>
    </row>
    <row r="37" spans="1:34">
      <c r="A37" s="59" t="s">
        <v>10</v>
      </c>
      <c r="B37" s="44" t="s">
        <v>81</v>
      </c>
      <c r="C37" s="60" t="s">
        <v>76</v>
      </c>
      <c r="D37" s="61">
        <f>+Q46</f>
        <v>3</v>
      </c>
      <c r="E37" s="62">
        <f>+P46</f>
        <v>2</v>
      </c>
      <c r="F37" s="63"/>
      <c r="G37" s="64"/>
      <c r="H37" s="61">
        <f>P45</f>
        <v>3</v>
      </c>
      <c r="I37" s="62">
        <f>Q45</f>
        <v>0</v>
      </c>
      <c r="J37" s="61">
        <f>P43</f>
        <v>3</v>
      </c>
      <c r="K37" s="62">
        <f>Q43</f>
        <v>0</v>
      </c>
      <c r="L37" s="61"/>
      <c r="M37" s="62"/>
      <c r="N37" s="50">
        <f>IF(SUM(D37:M37)=0,"", COUNTIF(G36:G39,"3"))</f>
        <v>3</v>
      </c>
      <c r="O37" s="51">
        <f>IF(SUM(E37:N37)=0,"", COUNTIF(F36:F39,"3"))</f>
        <v>0</v>
      </c>
      <c r="P37" s="52">
        <f>IF(SUM(D37:M37)=0,"",SUM(G36:G39))</f>
        <v>9</v>
      </c>
      <c r="Q37" s="53">
        <f>IF(SUM(D37:M37)=0,"",SUM(F36:F39))</f>
        <v>2</v>
      </c>
      <c r="R37" s="54">
        <v>1</v>
      </c>
      <c r="S37" s="55"/>
      <c r="U37" s="56">
        <f>+U43+U45+V46</f>
        <v>106</v>
      </c>
      <c r="V37" s="57">
        <f>+V43+V45+U46</f>
        <v>71</v>
      </c>
      <c r="W37" s="58">
        <f>+U37-V37</f>
        <v>35</v>
      </c>
    </row>
    <row r="38" spans="1:34">
      <c r="A38" s="59" t="s">
        <v>11</v>
      </c>
      <c r="B38" s="44" t="s">
        <v>42</v>
      </c>
      <c r="C38" s="60" t="s">
        <v>22</v>
      </c>
      <c r="D38" s="61">
        <f>+Q42</f>
        <v>1</v>
      </c>
      <c r="E38" s="62">
        <f>+P42</f>
        <v>3</v>
      </c>
      <c r="F38" s="61">
        <f>Q45</f>
        <v>0</v>
      </c>
      <c r="G38" s="62">
        <f>P45</f>
        <v>3</v>
      </c>
      <c r="H38" s="63"/>
      <c r="I38" s="64"/>
      <c r="J38" s="61">
        <f>P47</f>
        <v>3</v>
      </c>
      <c r="K38" s="62">
        <f>Q47</f>
        <v>0</v>
      </c>
      <c r="L38" s="61"/>
      <c r="M38" s="62"/>
      <c r="N38" s="50">
        <f>IF(SUM(D38:M38)=0,"", COUNTIF(I36:I39,"3"))</f>
        <v>1</v>
      </c>
      <c r="O38" s="51">
        <f>IF(SUM(E38:N38)=0,"", COUNTIF(H36:H39,"3"))</f>
        <v>2</v>
      </c>
      <c r="P38" s="52">
        <f>IF(SUM(D38:M38)=0,"",SUM(I36:I39))</f>
        <v>4</v>
      </c>
      <c r="Q38" s="53">
        <f>IF(SUM(D38:M38)=0,"",SUM(H36:H39))</f>
        <v>6</v>
      </c>
      <c r="R38" s="54">
        <v>3</v>
      </c>
      <c r="S38" s="55"/>
      <c r="U38" s="56">
        <f>+V42+V45+U47</f>
        <v>66</v>
      </c>
      <c r="V38" s="57">
        <f>+U42+U45+V47</f>
        <v>81</v>
      </c>
      <c r="W38" s="58">
        <f>+U38-V38</f>
        <v>-15</v>
      </c>
    </row>
    <row r="39" spans="1:34" ht="15.75" thickBot="1">
      <c r="A39" s="65" t="s">
        <v>12</v>
      </c>
      <c r="B39" s="66" t="s">
        <v>82</v>
      </c>
      <c r="C39" s="67" t="s">
        <v>83</v>
      </c>
      <c r="D39" s="68">
        <f>Q44</f>
        <v>0</v>
      </c>
      <c r="E39" s="69">
        <f>P44</f>
        <v>3</v>
      </c>
      <c r="F39" s="68">
        <f>Q43</f>
        <v>0</v>
      </c>
      <c r="G39" s="69">
        <f>P43</f>
        <v>3</v>
      </c>
      <c r="H39" s="68">
        <f>Q47</f>
        <v>0</v>
      </c>
      <c r="I39" s="69">
        <f>P47</f>
        <v>3</v>
      </c>
      <c r="J39" s="70"/>
      <c r="K39" s="71"/>
      <c r="L39" s="68"/>
      <c r="M39" s="69"/>
      <c r="N39" s="72">
        <f>IF(SUM(D39:M39)=0,"", COUNTIF(K36:K39,"3"))</f>
        <v>0</v>
      </c>
      <c r="O39" s="73">
        <f>IF(SUM(E39:N39)=0,"", COUNTIF(J36:J39,"3"))</f>
        <v>3</v>
      </c>
      <c r="P39" s="74">
        <f>IF(SUM(D39:M40)=0,"",SUM(K36:K39))</f>
        <v>0</v>
      </c>
      <c r="Q39" s="75">
        <f>IF(SUM(D39:M39)=0,"",SUM(J36:J39))</f>
        <v>9</v>
      </c>
      <c r="R39" s="76">
        <v>4</v>
      </c>
      <c r="S39" s="77"/>
      <c r="U39" s="56">
        <f>+V43+V44+V47</f>
        <v>35</v>
      </c>
      <c r="V39" s="57">
        <f>+U43+U44+U47</f>
        <v>99</v>
      </c>
      <c r="W39" s="58">
        <f>+U39-V39</f>
        <v>-64</v>
      </c>
    </row>
    <row r="40" spans="1:34" ht="16.5" thickTop="1">
      <c r="A40" s="78"/>
      <c r="B40" s="79" t="s">
        <v>27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1"/>
      <c r="S40" s="82"/>
      <c r="U40" s="83"/>
      <c r="V40" s="84" t="s">
        <v>28</v>
      </c>
      <c r="W40" s="85">
        <f>SUM(W36:W39)</f>
        <v>0</v>
      </c>
      <c r="X40" s="84" t="str">
        <f>IF(W40=0,"OK","Virhe")</f>
        <v>OK</v>
      </c>
    </row>
    <row r="41" spans="1:34" ht="16.5" thickBot="1">
      <c r="A41" s="86"/>
      <c r="B41" s="87" t="s">
        <v>29</v>
      </c>
      <c r="C41" s="88"/>
      <c r="D41" s="88"/>
      <c r="E41" s="89"/>
      <c r="F41" s="90" t="s">
        <v>30</v>
      </c>
      <c r="G41" s="91"/>
      <c r="H41" s="92" t="s">
        <v>31</v>
      </c>
      <c r="I41" s="91"/>
      <c r="J41" s="92" t="s">
        <v>32</v>
      </c>
      <c r="K41" s="91"/>
      <c r="L41" s="92" t="s">
        <v>33</v>
      </c>
      <c r="M41" s="91"/>
      <c r="N41" s="92" t="s">
        <v>34</v>
      </c>
      <c r="O41" s="91"/>
      <c r="P41" s="93" t="s">
        <v>35</v>
      </c>
      <c r="Q41" s="94"/>
      <c r="S41" s="95"/>
      <c r="U41" s="96" t="s">
        <v>17</v>
      </c>
      <c r="V41" s="97"/>
      <c r="W41" s="42" t="s">
        <v>18</v>
      </c>
    </row>
    <row r="42" spans="1:34" ht="15.75">
      <c r="A42" s="98" t="s">
        <v>36</v>
      </c>
      <c r="B42" s="99" t="str">
        <f>IF(B36&gt;"",B36,"")</f>
        <v>Kai Asunmaa</v>
      </c>
      <c r="C42" s="100" t="str">
        <f>IF(B38&gt;"",B38,"")</f>
        <v>Topi Välimäki</v>
      </c>
      <c r="D42" s="80"/>
      <c r="E42" s="101"/>
      <c r="F42" s="102">
        <v>-3</v>
      </c>
      <c r="G42" s="103"/>
      <c r="H42" s="104">
        <v>5</v>
      </c>
      <c r="I42" s="105"/>
      <c r="J42" s="104">
        <v>2</v>
      </c>
      <c r="K42" s="105"/>
      <c r="L42" s="104">
        <v>2</v>
      </c>
      <c r="M42" s="105"/>
      <c r="N42" s="106"/>
      <c r="O42" s="105"/>
      <c r="P42" s="107">
        <f t="shared" ref="P42:P47" si="22">IF(COUNT(F42:N42)=0,"", COUNTIF(F42:N42,"&gt;=0"))</f>
        <v>3</v>
      </c>
      <c r="Q42" s="108">
        <f t="shared" ref="Q42:Q47" si="23">IF(COUNT(F42:N42)=0,"",(IF(LEFT(F42,1)="-",1,0)+IF(LEFT(H42,1)="-",1,0)+IF(LEFT(J42,1)="-",1,0)+IF(LEFT(L42,1)="-",1,0)+IF(LEFT(N42,1)="-",1,0)))</f>
        <v>1</v>
      </c>
      <c r="R42" s="109"/>
      <c r="S42" s="110"/>
      <c r="U42" s="111">
        <f t="shared" ref="U42:V47" si="24">+Y42+AA42+AC42+AE42+AG42</f>
        <v>36</v>
      </c>
      <c r="V42" s="112">
        <f t="shared" si="24"/>
        <v>20</v>
      </c>
      <c r="W42" s="113">
        <f t="shared" ref="W42:W47" si="25">+U42-V42</f>
        <v>16</v>
      </c>
      <c r="Y42" s="114">
        <f>IF(F42="",0,IF(LEFT(F42,1)="-",ABS(F42),(IF(F42&gt;9,F42+2,11))))</f>
        <v>3</v>
      </c>
      <c r="Z42" s="115">
        <f t="shared" ref="Z42:Z47" si="26">IF(F42="",0,IF(LEFT(F42,1)="-",(IF(ABS(F42)&gt;9,(ABS(F42)+2),11)),F42))</f>
        <v>11</v>
      </c>
      <c r="AA42" s="114">
        <f>IF(H42="",0,IF(LEFT(H42,1)="-",ABS(H42),(IF(H42&gt;9,H42+2,11))))</f>
        <v>11</v>
      </c>
      <c r="AB42" s="115">
        <f t="shared" ref="AB42:AB47" si="27">IF(H42="",0,IF(LEFT(H42,1)="-",(IF(ABS(H42)&gt;9,(ABS(H42)+2),11)),H42))</f>
        <v>5</v>
      </c>
      <c r="AC42" s="114">
        <f>IF(J42="",0,IF(LEFT(J42,1)="-",ABS(J42),(IF(J42&gt;9,J42+2,11))))</f>
        <v>11</v>
      </c>
      <c r="AD42" s="115">
        <f t="shared" ref="AD42:AD47" si="28">IF(J42="",0,IF(LEFT(J42,1)="-",(IF(ABS(J42)&gt;9,(ABS(J42)+2),11)),J42))</f>
        <v>2</v>
      </c>
      <c r="AE42" s="114">
        <f>IF(L42="",0,IF(LEFT(L42,1)="-",ABS(L42),(IF(L42&gt;9,L42+2,11))))</f>
        <v>11</v>
      </c>
      <c r="AF42" s="115">
        <f t="shared" ref="AF42:AF47" si="29">IF(L42="",0,IF(LEFT(L42,1)="-",(IF(ABS(L42)&gt;9,(ABS(L42)+2),11)),L42))</f>
        <v>2</v>
      </c>
      <c r="AG42" s="114">
        <f t="shared" ref="AG42:AG47" si="30">IF(N42="",0,IF(LEFT(N42,1)="-",ABS(N42),(IF(N42&gt;9,N42+2,11))))</f>
        <v>0</v>
      </c>
      <c r="AH42" s="115">
        <f t="shared" ref="AH42:AH47" si="31">IF(N42="",0,IF(LEFT(N42,1)="-",(IF(ABS(N42)&gt;9,(ABS(N42)+2),11)),N42))</f>
        <v>0</v>
      </c>
    </row>
    <row r="43" spans="1:34" ht="15.75">
      <c r="A43" s="98" t="s">
        <v>37</v>
      </c>
      <c r="B43" s="99" t="str">
        <f>IF(B37&gt;"",B37,"")</f>
        <v>Arto Anttila</v>
      </c>
      <c r="C43" s="116" t="str">
        <f>IF(B39&gt;"",B39,"")</f>
        <v>Mikaela Norrbo</v>
      </c>
      <c r="D43" s="117"/>
      <c r="E43" s="101"/>
      <c r="F43" s="118">
        <v>2</v>
      </c>
      <c r="G43" s="119"/>
      <c r="H43" s="118">
        <v>2</v>
      </c>
      <c r="I43" s="119"/>
      <c r="J43" s="118">
        <v>7</v>
      </c>
      <c r="K43" s="119"/>
      <c r="L43" s="118"/>
      <c r="M43" s="119"/>
      <c r="N43" s="118"/>
      <c r="O43" s="119"/>
      <c r="P43" s="107">
        <f t="shared" si="22"/>
        <v>3</v>
      </c>
      <c r="Q43" s="108">
        <f t="shared" si="23"/>
        <v>0</v>
      </c>
      <c r="R43" s="120"/>
      <c r="S43" s="121"/>
      <c r="U43" s="111">
        <f t="shared" si="24"/>
        <v>33</v>
      </c>
      <c r="V43" s="112">
        <f t="shared" si="24"/>
        <v>11</v>
      </c>
      <c r="W43" s="113">
        <f t="shared" si="25"/>
        <v>22</v>
      </c>
      <c r="Y43" s="122">
        <f>IF(F43="",0,IF(LEFT(F43,1)="-",ABS(F43),(IF(F43&gt;9,F43+2,11))))</f>
        <v>11</v>
      </c>
      <c r="Z43" s="123">
        <f t="shared" si="26"/>
        <v>2</v>
      </c>
      <c r="AA43" s="122">
        <f>IF(H43="",0,IF(LEFT(H43,1)="-",ABS(H43),(IF(H43&gt;9,H43+2,11))))</f>
        <v>11</v>
      </c>
      <c r="AB43" s="123">
        <f t="shared" si="27"/>
        <v>2</v>
      </c>
      <c r="AC43" s="122">
        <f>IF(J43="",0,IF(LEFT(J43,1)="-",ABS(J43),(IF(J43&gt;9,J43+2,11))))</f>
        <v>11</v>
      </c>
      <c r="AD43" s="123">
        <f t="shared" si="28"/>
        <v>7</v>
      </c>
      <c r="AE43" s="122">
        <f>IF(L43="",0,IF(LEFT(L43,1)="-",ABS(L43),(IF(L43&gt;9,L43+2,11))))</f>
        <v>0</v>
      </c>
      <c r="AF43" s="123">
        <f t="shared" si="29"/>
        <v>0</v>
      </c>
      <c r="AG43" s="122">
        <f t="shared" si="30"/>
        <v>0</v>
      </c>
      <c r="AH43" s="123">
        <f t="shared" si="31"/>
        <v>0</v>
      </c>
    </row>
    <row r="44" spans="1:34" ht="16.5" thickBot="1">
      <c r="A44" s="98" t="s">
        <v>38</v>
      </c>
      <c r="B44" s="124" t="str">
        <f>IF(B36&gt;"",B36,"")</f>
        <v>Kai Asunmaa</v>
      </c>
      <c r="C44" s="125" t="str">
        <f>IF(B39&gt;"",B39,"")</f>
        <v>Mikaela Norrbo</v>
      </c>
      <c r="D44" s="88"/>
      <c r="E44" s="89"/>
      <c r="F44" s="126">
        <v>3</v>
      </c>
      <c r="G44" s="127"/>
      <c r="H44" s="126">
        <v>7</v>
      </c>
      <c r="I44" s="127"/>
      <c r="J44" s="126">
        <v>2</v>
      </c>
      <c r="K44" s="127"/>
      <c r="L44" s="126"/>
      <c r="M44" s="127"/>
      <c r="N44" s="126"/>
      <c r="O44" s="127"/>
      <c r="P44" s="107">
        <f t="shared" si="22"/>
        <v>3</v>
      </c>
      <c r="Q44" s="108">
        <f t="shared" si="23"/>
        <v>0</v>
      </c>
      <c r="R44" s="120"/>
      <c r="S44" s="121"/>
      <c r="U44" s="111">
        <f t="shared" si="24"/>
        <v>33</v>
      </c>
      <c r="V44" s="112">
        <f t="shared" si="24"/>
        <v>12</v>
      </c>
      <c r="W44" s="113">
        <f t="shared" si="25"/>
        <v>21</v>
      </c>
      <c r="Y44" s="122">
        <f t="shared" ref="Y44:AE47" si="32">IF(F44="",0,IF(LEFT(F44,1)="-",ABS(F44),(IF(F44&gt;9,F44+2,11))))</f>
        <v>11</v>
      </c>
      <c r="Z44" s="123">
        <f t="shared" si="26"/>
        <v>3</v>
      </c>
      <c r="AA44" s="122">
        <f t="shared" si="32"/>
        <v>11</v>
      </c>
      <c r="AB44" s="123">
        <f t="shared" si="27"/>
        <v>7</v>
      </c>
      <c r="AC44" s="122">
        <f t="shared" si="32"/>
        <v>11</v>
      </c>
      <c r="AD44" s="123">
        <f t="shared" si="28"/>
        <v>2</v>
      </c>
      <c r="AE44" s="122">
        <f t="shared" si="32"/>
        <v>0</v>
      </c>
      <c r="AF44" s="123">
        <f t="shared" si="29"/>
        <v>0</v>
      </c>
      <c r="AG44" s="122">
        <f t="shared" si="30"/>
        <v>0</v>
      </c>
      <c r="AH44" s="123">
        <f t="shared" si="31"/>
        <v>0</v>
      </c>
    </row>
    <row r="45" spans="1:34" ht="15.75">
      <c r="A45" s="98" t="s">
        <v>39</v>
      </c>
      <c r="B45" s="99" t="str">
        <f>IF(B37&gt;"",B37,"")</f>
        <v>Arto Anttila</v>
      </c>
      <c r="C45" s="116" t="str">
        <f>IF(B38&gt;"",B38,"")</f>
        <v>Topi Välimäki</v>
      </c>
      <c r="D45" s="80"/>
      <c r="E45" s="101"/>
      <c r="F45" s="104">
        <v>8</v>
      </c>
      <c r="G45" s="105"/>
      <c r="H45" s="104">
        <v>2</v>
      </c>
      <c r="I45" s="105"/>
      <c r="J45" s="104">
        <v>3</v>
      </c>
      <c r="K45" s="105"/>
      <c r="L45" s="104"/>
      <c r="M45" s="105"/>
      <c r="N45" s="104"/>
      <c r="O45" s="105"/>
      <c r="P45" s="107">
        <f t="shared" si="22"/>
        <v>3</v>
      </c>
      <c r="Q45" s="108">
        <f t="shared" si="23"/>
        <v>0</v>
      </c>
      <c r="R45" s="120"/>
      <c r="S45" s="121"/>
      <c r="U45" s="111">
        <f t="shared" si="24"/>
        <v>33</v>
      </c>
      <c r="V45" s="112">
        <f t="shared" si="24"/>
        <v>13</v>
      </c>
      <c r="W45" s="113">
        <f t="shared" si="25"/>
        <v>20</v>
      </c>
      <c r="Y45" s="122">
        <f t="shared" si="32"/>
        <v>11</v>
      </c>
      <c r="Z45" s="123">
        <f t="shared" si="26"/>
        <v>8</v>
      </c>
      <c r="AA45" s="122">
        <f t="shared" si="32"/>
        <v>11</v>
      </c>
      <c r="AB45" s="123">
        <f t="shared" si="27"/>
        <v>2</v>
      </c>
      <c r="AC45" s="122">
        <f t="shared" si="32"/>
        <v>11</v>
      </c>
      <c r="AD45" s="123">
        <f t="shared" si="28"/>
        <v>3</v>
      </c>
      <c r="AE45" s="122">
        <f t="shared" si="32"/>
        <v>0</v>
      </c>
      <c r="AF45" s="123">
        <f t="shared" si="29"/>
        <v>0</v>
      </c>
      <c r="AG45" s="122">
        <f t="shared" si="30"/>
        <v>0</v>
      </c>
      <c r="AH45" s="123">
        <f t="shared" si="31"/>
        <v>0</v>
      </c>
    </row>
    <row r="46" spans="1:34" ht="15.75">
      <c r="A46" s="98" t="s">
        <v>40</v>
      </c>
      <c r="B46" s="99" t="str">
        <f>IF(B36&gt;"",B36,"")</f>
        <v>Kai Asunmaa</v>
      </c>
      <c r="C46" s="116" t="str">
        <f>IF(B37&gt;"",B37,"")</f>
        <v>Arto Anttila</v>
      </c>
      <c r="D46" s="117"/>
      <c r="E46" s="101"/>
      <c r="F46" s="118">
        <v>5</v>
      </c>
      <c r="G46" s="119"/>
      <c r="H46" s="118">
        <v>1</v>
      </c>
      <c r="I46" s="119"/>
      <c r="J46" s="128">
        <v>-7</v>
      </c>
      <c r="K46" s="119"/>
      <c r="L46" s="118">
        <v>-8</v>
      </c>
      <c r="M46" s="119"/>
      <c r="N46" s="118">
        <v>-10</v>
      </c>
      <c r="O46" s="119"/>
      <c r="P46" s="107">
        <f t="shared" si="22"/>
        <v>2</v>
      </c>
      <c r="Q46" s="108">
        <f t="shared" si="23"/>
        <v>3</v>
      </c>
      <c r="R46" s="120"/>
      <c r="S46" s="121"/>
      <c r="U46" s="111">
        <f t="shared" si="24"/>
        <v>47</v>
      </c>
      <c r="V46" s="112">
        <f t="shared" si="24"/>
        <v>40</v>
      </c>
      <c r="W46" s="113">
        <f t="shared" si="25"/>
        <v>7</v>
      </c>
      <c r="Y46" s="122">
        <f t="shared" si="32"/>
        <v>11</v>
      </c>
      <c r="Z46" s="123">
        <f t="shared" si="26"/>
        <v>5</v>
      </c>
      <c r="AA46" s="122">
        <f t="shared" si="32"/>
        <v>11</v>
      </c>
      <c r="AB46" s="123">
        <f t="shared" si="27"/>
        <v>1</v>
      </c>
      <c r="AC46" s="122">
        <f t="shared" si="32"/>
        <v>7</v>
      </c>
      <c r="AD46" s="123">
        <f t="shared" si="28"/>
        <v>11</v>
      </c>
      <c r="AE46" s="122">
        <f t="shared" si="32"/>
        <v>8</v>
      </c>
      <c r="AF46" s="123">
        <f t="shared" si="29"/>
        <v>11</v>
      </c>
      <c r="AG46" s="122">
        <f t="shared" si="30"/>
        <v>10</v>
      </c>
      <c r="AH46" s="123">
        <f t="shared" si="31"/>
        <v>12</v>
      </c>
    </row>
    <row r="47" spans="1:34" ht="16.5" thickBot="1">
      <c r="A47" s="129" t="s">
        <v>41</v>
      </c>
      <c r="B47" s="130" t="str">
        <f>IF(B38&gt;"",B38,"")</f>
        <v>Topi Välimäki</v>
      </c>
      <c r="C47" s="131" t="str">
        <f>IF(B39&gt;"",B39,"")</f>
        <v>Mikaela Norrbo</v>
      </c>
      <c r="D47" s="132"/>
      <c r="E47" s="133"/>
      <c r="F47" s="134">
        <v>4</v>
      </c>
      <c r="G47" s="135"/>
      <c r="H47" s="134">
        <v>2</v>
      </c>
      <c r="I47" s="135"/>
      <c r="J47" s="134">
        <v>6</v>
      </c>
      <c r="K47" s="135"/>
      <c r="L47" s="134"/>
      <c r="M47" s="135"/>
      <c r="N47" s="134"/>
      <c r="O47" s="135"/>
      <c r="P47" s="136">
        <f t="shared" si="22"/>
        <v>3</v>
      </c>
      <c r="Q47" s="137">
        <f t="shared" si="23"/>
        <v>0</v>
      </c>
      <c r="R47" s="138"/>
      <c r="S47" s="139"/>
      <c r="U47" s="111">
        <f t="shared" si="24"/>
        <v>33</v>
      </c>
      <c r="V47" s="112">
        <f t="shared" si="24"/>
        <v>12</v>
      </c>
      <c r="W47" s="113">
        <f t="shared" si="25"/>
        <v>21</v>
      </c>
      <c r="Y47" s="140">
        <f t="shared" si="32"/>
        <v>11</v>
      </c>
      <c r="Z47" s="141">
        <f t="shared" si="26"/>
        <v>4</v>
      </c>
      <c r="AA47" s="140">
        <f t="shared" si="32"/>
        <v>11</v>
      </c>
      <c r="AB47" s="141">
        <f t="shared" si="27"/>
        <v>2</v>
      </c>
      <c r="AC47" s="140">
        <f t="shared" si="32"/>
        <v>11</v>
      </c>
      <c r="AD47" s="141">
        <f t="shared" si="28"/>
        <v>6</v>
      </c>
      <c r="AE47" s="140">
        <f t="shared" si="32"/>
        <v>0</v>
      </c>
      <c r="AF47" s="141">
        <f t="shared" si="29"/>
        <v>0</v>
      </c>
      <c r="AG47" s="140">
        <f t="shared" si="30"/>
        <v>0</v>
      </c>
      <c r="AH47" s="141">
        <f t="shared" si="31"/>
        <v>0</v>
      </c>
    </row>
    <row r="48" spans="1:34" ht="16.5" thickTop="1" thickBot="1"/>
    <row r="49" spans="1:34" ht="16.5" thickTop="1">
      <c r="A49" s="1"/>
      <c r="B49" s="2" t="s">
        <v>69</v>
      </c>
      <c r="C49" s="3"/>
      <c r="D49" s="3"/>
      <c r="E49" s="3"/>
      <c r="F49" s="4"/>
      <c r="G49" s="3"/>
      <c r="H49" s="5" t="s">
        <v>1</v>
      </c>
      <c r="I49" s="6"/>
      <c r="J49" s="7" t="s">
        <v>70</v>
      </c>
      <c r="K49" s="8"/>
      <c r="L49" s="8"/>
      <c r="M49" s="9"/>
      <c r="N49" s="10" t="s">
        <v>3</v>
      </c>
      <c r="O49" s="11"/>
      <c r="P49" s="11"/>
      <c r="Q49" s="12">
        <v>4</v>
      </c>
      <c r="R49" s="12"/>
      <c r="S49" s="186"/>
      <c r="T49" s="162"/>
    </row>
    <row r="50" spans="1:34" ht="16.5" thickBot="1">
      <c r="A50" s="15"/>
      <c r="B50" s="16"/>
      <c r="C50" s="17" t="s">
        <v>4</v>
      </c>
      <c r="D50" s="18"/>
      <c r="E50" s="19"/>
      <c r="F50" s="20"/>
      <c r="G50" s="21" t="s">
        <v>5</v>
      </c>
      <c r="H50" s="22"/>
      <c r="I50" s="22"/>
      <c r="J50" s="23">
        <v>43513</v>
      </c>
      <c r="K50" s="23"/>
      <c r="L50" s="23"/>
      <c r="M50" s="24"/>
      <c r="N50" s="187" t="s">
        <v>6</v>
      </c>
      <c r="O50" s="188"/>
      <c r="P50" s="188"/>
      <c r="Q50" s="185">
        <v>0.41666666666666669</v>
      </c>
      <c r="R50" s="27"/>
      <c r="S50" s="28"/>
      <c r="T50" s="162"/>
    </row>
    <row r="51" spans="1:34" ht="16.5" thickTop="1">
      <c r="A51" s="189"/>
      <c r="B51" s="30" t="s">
        <v>7</v>
      </c>
      <c r="C51" s="31" t="s">
        <v>8</v>
      </c>
      <c r="D51" s="190" t="s">
        <v>9</v>
      </c>
      <c r="E51" s="191"/>
      <c r="F51" s="190" t="s">
        <v>10</v>
      </c>
      <c r="G51" s="191"/>
      <c r="H51" s="190" t="s">
        <v>11</v>
      </c>
      <c r="I51" s="191"/>
      <c r="J51" s="190" t="s">
        <v>12</v>
      </c>
      <c r="K51" s="191"/>
      <c r="L51" s="190" t="s">
        <v>59</v>
      </c>
      <c r="M51" s="191"/>
      <c r="N51" s="192" t="s">
        <v>13</v>
      </c>
      <c r="O51" s="193" t="s">
        <v>14</v>
      </c>
      <c r="P51" s="194" t="s">
        <v>15</v>
      </c>
      <c r="Q51" s="195"/>
      <c r="R51" s="196" t="s">
        <v>16</v>
      </c>
      <c r="S51" s="197"/>
      <c r="T51" s="162"/>
      <c r="U51" s="198" t="s">
        <v>17</v>
      </c>
      <c r="V51" s="199"/>
      <c r="W51" s="200" t="s">
        <v>18</v>
      </c>
    </row>
    <row r="52" spans="1:34">
      <c r="A52" s="201" t="s">
        <v>9</v>
      </c>
      <c r="B52" s="202" t="s">
        <v>84</v>
      </c>
      <c r="C52" s="203" t="s">
        <v>85</v>
      </c>
      <c r="D52" s="204"/>
      <c r="E52" s="205"/>
      <c r="F52" s="206">
        <f>P68</f>
        <v>3</v>
      </c>
      <c r="G52" s="207">
        <f>Q68</f>
        <v>1</v>
      </c>
      <c r="H52" s="206">
        <f>P64</f>
        <v>3</v>
      </c>
      <c r="I52" s="207">
        <f>Q64</f>
        <v>0</v>
      </c>
      <c r="J52" s="206">
        <f>P62</f>
        <v>3</v>
      </c>
      <c r="K52" s="207">
        <f>Q62</f>
        <v>0</v>
      </c>
      <c r="L52" s="206">
        <f>P59</f>
        <v>3</v>
      </c>
      <c r="M52" s="207">
        <f>Q59</f>
        <v>0</v>
      </c>
      <c r="N52" s="208">
        <f>IF(SUM(D52:M52)=0, "", COUNTIF(E52:E56,3))</f>
        <v>4</v>
      </c>
      <c r="O52" s="209">
        <f>IF(SUM(D52:M52)=0,"", COUNTIF(D52:D56,3))</f>
        <v>0</v>
      </c>
      <c r="P52" s="52">
        <f>IF(SUM(D52:M52)=0,"",SUM(E52:E56))</f>
        <v>12</v>
      </c>
      <c r="Q52" s="53">
        <f>IF(SUM(D52:M52)=0,"",SUM(D52:D56))</f>
        <v>1</v>
      </c>
      <c r="R52" s="210">
        <v>1</v>
      </c>
      <c r="S52" s="211"/>
      <c r="T52" s="162"/>
      <c r="U52" s="212">
        <f>+U59+U62+U64+U68</f>
        <v>140</v>
      </c>
      <c r="V52" s="213">
        <f>+V59+V62+V64+V68</f>
        <v>80</v>
      </c>
      <c r="W52" s="58">
        <f>+U52-V52</f>
        <v>60</v>
      </c>
    </row>
    <row r="53" spans="1:34">
      <c r="A53" s="214" t="s">
        <v>10</v>
      </c>
      <c r="B53" s="202" t="s">
        <v>86</v>
      </c>
      <c r="C53" s="203" t="s">
        <v>76</v>
      </c>
      <c r="D53" s="215">
        <f>Q68</f>
        <v>1</v>
      </c>
      <c r="E53" s="216">
        <f>P68</f>
        <v>3</v>
      </c>
      <c r="F53" s="217"/>
      <c r="G53" s="218"/>
      <c r="H53" s="219">
        <f>P66</f>
        <v>2</v>
      </c>
      <c r="I53" s="220">
        <f>Q66</f>
        <v>3</v>
      </c>
      <c r="J53" s="219">
        <f>P60</f>
        <v>3</v>
      </c>
      <c r="K53" s="220">
        <f>Q60</f>
        <v>0</v>
      </c>
      <c r="L53" s="219">
        <f>P63</f>
        <v>3</v>
      </c>
      <c r="M53" s="220">
        <f>Q63</f>
        <v>0</v>
      </c>
      <c r="N53" s="208">
        <f>IF(SUM(D53:M53)=0, "", COUNTIF(G52:G56,3))</f>
        <v>2</v>
      </c>
      <c r="O53" s="209">
        <f>IF(SUM(D53:M53)=0,"", COUNTIF(F52:F56,3))</f>
        <v>2</v>
      </c>
      <c r="P53" s="52">
        <f>IF(SUM(D53:M53)=0,"",SUM(G52:G56))</f>
        <v>9</v>
      </c>
      <c r="Q53" s="53">
        <f>IF(SUM(D53:M53)=0,"",SUM(F52:F56))</f>
        <v>6</v>
      </c>
      <c r="R53" s="210">
        <v>3</v>
      </c>
      <c r="S53" s="211"/>
      <c r="T53" s="162"/>
      <c r="U53" s="212">
        <f>+U60+U63+U66+V68</f>
        <v>140</v>
      </c>
      <c r="V53" s="213">
        <f>+V60+V63+V66+U68</f>
        <v>111</v>
      </c>
      <c r="W53" s="58">
        <f>+U53-V53</f>
        <v>29</v>
      </c>
    </row>
    <row r="54" spans="1:34">
      <c r="A54" s="214" t="s">
        <v>11</v>
      </c>
      <c r="B54" s="202" t="s">
        <v>19</v>
      </c>
      <c r="C54" s="203" t="s">
        <v>20</v>
      </c>
      <c r="D54" s="221">
        <f>Q64</f>
        <v>0</v>
      </c>
      <c r="E54" s="216">
        <f>P64</f>
        <v>3</v>
      </c>
      <c r="F54" s="221">
        <f>Q66</f>
        <v>3</v>
      </c>
      <c r="G54" s="216">
        <f>P66</f>
        <v>2</v>
      </c>
      <c r="H54" s="217"/>
      <c r="I54" s="218"/>
      <c r="J54" s="219">
        <f>P67</f>
        <v>3</v>
      </c>
      <c r="K54" s="220">
        <f>Q67</f>
        <v>0</v>
      </c>
      <c r="L54" s="219">
        <f>P61</f>
        <v>3</v>
      </c>
      <c r="M54" s="220">
        <f>Q61</f>
        <v>1</v>
      </c>
      <c r="N54" s="208">
        <f>IF(SUM(D54:M54)=0, "", COUNTIF(I52:I56,3))</f>
        <v>3</v>
      </c>
      <c r="O54" s="209">
        <f>IF(SUM(D54:M54)=0,"", COUNTIF(H52:H56,3))</f>
        <v>1</v>
      </c>
      <c r="P54" s="52">
        <f>IF(SUM(D54:M54)=0,"",SUM(I52:I56))</f>
        <v>9</v>
      </c>
      <c r="Q54" s="53">
        <f>IF(SUM(D54:M54)=0,"",SUM(H52:H56))</f>
        <v>6</v>
      </c>
      <c r="R54" s="210">
        <v>2</v>
      </c>
      <c r="S54" s="211"/>
      <c r="T54" s="162"/>
      <c r="U54" s="212">
        <f>+U61+V64+V66+U67</f>
        <v>150</v>
      </c>
      <c r="V54" s="213">
        <f>+V61+U64+U66+V67</f>
        <v>131</v>
      </c>
      <c r="W54" s="58">
        <f>+U54-V54</f>
        <v>19</v>
      </c>
    </row>
    <row r="55" spans="1:34">
      <c r="A55" s="214" t="s">
        <v>12</v>
      </c>
      <c r="B55" s="202" t="s">
        <v>87</v>
      </c>
      <c r="C55" s="203" t="s">
        <v>73</v>
      </c>
      <c r="D55" s="221">
        <f>Q62</f>
        <v>0</v>
      </c>
      <c r="E55" s="216">
        <f>P62</f>
        <v>3</v>
      </c>
      <c r="F55" s="221">
        <f>Q60</f>
        <v>0</v>
      </c>
      <c r="G55" s="216">
        <f>P60</f>
        <v>3</v>
      </c>
      <c r="H55" s="221">
        <f>Q67</f>
        <v>0</v>
      </c>
      <c r="I55" s="216">
        <f>P67</f>
        <v>3</v>
      </c>
      <c r="J55" s="217"/>
      <c r="K55" s="218"/>
      <c r="L55" s="219">
        <f>P65</f>
        <v>3</v>
      </c>
      <c r="M55" s="220">
        <f>Q65</f>
        <v>0</v>
      </c>
      <c r="N55" s="208">
        <f>IF(SUM(D55:M55)=0, "", COUNTIF(K52:K56,3))</f>
        <v>1</v>
      </c>
      <c r="O55" s="209">
        <f>IF(SUM(D55:M55)=0,"", COUNTIF(J52:J56,3))</f>
        <v>3</v>
      </c>
      <c r="P55" s="52">
        <f>IF(SUM(D55:M55)=0,"",SUM(K52:K56))</f>
        <v>3</v>
      </c>
      <c r="Q55" s="53">
        <f>IF(SUM(D55:M55)=0,"",SUM(J52:J56))</f>
        <v>9</v>
      </c>
      <c r="R55" s="210">
        <v>4</v>
      </c>
      <c r="S55" s="211"/>
      <c r="T55" s="162"/>
      <c r="U55" s="212">
        <f>+V60+V62+U65+V67</f>
        <v>89</v>
      </c>
      <c r="V55" s="213">
        <f>+U60+U62+V65+U67</f>
        <v>111</v>
      </c>
      <c r="W55" s="58">
        <f>+U55-V55</f>
        <v>-22</v>
      </c>
    </row>
    <row r="56" spans="1:34" ht="15.75" thickBot="1">
      <c r="A56" s="222" t="s">
        <v>59</v>
      </c>
      <c r="B56" s="223" t="s">
        <v>25</v>
      </c>
      <c r="C56" s="224" t="s">
        <v>26</v>
      </c>
      <c r="D56" s="225">
        <f>Q59</f>
        <v>0</v>
      </c>
      <c r="E56" s="226">
        <f>P59</f>
        <v>3</v>
      </c>
      <c r="F56" s="225">
        <f>Q63</f>
        <v>0</v>
      </c>
      <c r="G56" s="226">
        <f>P63</f>
        <v>3</v>
      </c>
      <c r="H56" s="225">
        <f>Q61</f>
        <v>1</v>
      </c>
      <c r="I56" s="226">
        <f>P61</f>
        <v>3</v>
      </c>
      <c r="J56" s="225">
        <f>Q65</f>
        <v>0</v>
      </c>
      <c r="K56" s="226">
        <f>P65</f>
        <v>3</v>
      </c>
      <c r="L56" s="227"/>
      <c r="M56" s="228"/>
      <c r="N56" s="229">
        <f>IF(SUM(D56:M56)=0, "", COUNTIF(M52:M56,3))</f>
        <v>0</v>
      </c>
      <c r="O56" s="226">
        <f>IF(SUM(D56:M56)=0,"", COUNTIF(L52:L56,3))</f>
        <v>4</v>
      </c>
      <c r="P56" s="74">
        <f>IF(SUM(D56:M56)=0,"",SUM(M52:M56))</f>
        <v>1</v>
      </c>
      <c r="Q56" s="75">
        <f>IF(SUM(D56:M56)=0,"",SUM(L52:L56))</f>
        <v>12</v>
      </c>
      <c r="R56" s="230">
        <v>5</v>
      </c>
      <c r="S56" s="231"/>
      <c r="T56" s="162"/>
      <c r="U56" s="212">
        <f>+V59+V61+V63+V65</f>
        <v>56</v>
      </c>
      <c r="V56" s="213">
        <f>+U59+U61+U63+U65</f>
        <v>142</v>
      </c>
      <c r="W56" s="58">
        <f>+U56-V56</f>
        <v>-86</v>
      </c>
    </row>
    <row r="57" spans="1:34" ht="16.5" thickTop="1">
      <c r="A57" s="232"/>
      <c r="B57" s="79" t="s">
        <v>27</v>
      </c>
      <c r="D57" s="233"/>
      <c r="E57" s="233"/>
      <c r="F57" s="234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5"/>
      <c r="S57" s="235"/>
      <c r="T57" s="236"/>
      <c r="U57" s="237"/>
      <c r="V57" s="238" t="s">
        <v>28</v>
      </c>
      <c r="W57" s="85">
        <f>SUM(W52:W56)</f>
        <v>0</v>
      </c>
      <c r="X57" s="84" t="str">
        <f>IF(W57=0,"OK","Virhe")</f>
        <v>OK</v>
      </c>
      <c r="Y57" s="84"/>
    </row>
    <row r="58" spans="1:34" ht="16.5" thickBot="1">
      <c r="A58" s="239"/>
      <c r="B58" s="87" t="s">
        <v>29</v>
      </c>
      <c r="C58" s="240"/>
      <c r="D58" s="240"/>
      <c r="E58" s="241"/>
      <c r="F58" s="242" t="s">
        <v>30</v>
      </c>
      <c r="G58" s="243"/>
      <c r="H58" s="244" t="s">
        <v>31</v>
      </c>
      <c r="I58" s="243"/>
      <c r="J58" s="244" t="s">
        <v>32</v>
      </c>
      <c r="K58" s="243"/>
      <c r="L58" s="244" t="s">
        <v>33</v>
      </c>
      <c r="M58" s="243"/>
      <c r="N58" s="244" t="s">
        <v>34</v>
      </c>
      <c r="O58" s="243"/>
      <c r="P58" s="242" t="s">
        <v>35</v>
      </c>
      <c r="Q58" s="245"/>
      <c r="R58" s="109"/>
      <c r="S58" s="246"/>
      <c r="T58" s="247"/>
      <c r="U58" s="248" t="s">
        <v>17</v>
      </c>
      <c r="V58" s="249"/>
      <c r="W58" s="250" t="s">
        <v>88</v>
      </c>
    </row>
    <row r="59" spans="1:34" ht="15.75">
      <c r="A59" s="251" t="s">
        <v>89</v>
      </c>
      <c r="B59" s="252" t="str">
        <f>IF(B52&gt;"",B52,"")</f>
        <v>Ville tuomela</v>
      </c>
      <c r="C59" s="116" t="str">
        <f>IF(B56&gt;"",B56,"")</f>
        <v>Isak Porthin</v>
      </c>
      <c r="D59" s="253"/>
      <c r="E59" s="254"/>
      <c r="F59" s="255">
        <v>3</v>
      </c>
      <c r="G59" s="256"/>
      <c r="H59" s="255">
        <v>3</v>
      </c>
      <c r="I59" s="256"/>
      <c r="J59" s="257">
        <v>2</v>
      </c>
      <c r="K59" s="256"/>
      <c r="L59" s="255"/>
      <c r="M59" s="256"/>
      <c r="N59" s="255"/>
      <c r="O59" s="256"/>
      <c r="P59" s="258">
        <f>IF(COUNTA(F59:N59)=0,"", COUNTIF(F59:N59,"&gt;=0"))</f>
        <v>3</v>
      </c>
      <c r="Q59" s="259">
        <f>IF(COUNTA(F59:N59)=0,"",(IF(LEFT(F59,1)="-",1,0)+IF(LEFT(H59,1)="-",1,0)+IF(LEFT(J59,1)="-",1,0)+IF(LEFT(L59,1)="-",1,0)+IF(LEFT(N59,1)="-",1,0)))</f>
        <v>0</v>
      </c>
      <c r="R59" s="120"/>
      <c r="S59" s="162"/>
      <c r="T59" s="247"/>
      <c r="U59" s="260">
        <f t="shared" ref="U59:V68" si="33">+Y59+AA59+AC59+AE59+AG59</f>
        <v>33</v>
      </c>
      <c r="V59" s="261">
        <f t="shared" si="33"/>
        <v>8</v>
      </c>
      <c r="W59" s="262">
        <f t="shared" ref="W59:W68" si="34">+U59-V59</f>
        <v>25</v>
      </c>
      <c r="Y59" s="114">
        <f t="shared" ref="Y59:Y68" si="35">IF(F59="",0,IF(LEFT(F59,1)="-",ABS(F59),(IF(F59&gt;9,F59+2,11))))</f>
        <v>11</v>
      </c>
      <c r="Z59" s="115">
        <f t="shared" ref="Z59:Z64" si="36">IF(F59="",0,IF(LEFT(F59,1)="-",(IF(ABS(F59)&gt;9,(ABS(F59)+2),11)),F59))</f>
        <v>3</v>
      </c>
      <c r="AA59" s="114">
        <f t="shared" ref="AA59:AA68" si="37">IF(H59="",0,IF(LEFT(H59,1)="-",ABS(H59),(IF(H59&gt;9,H59+2,11))))</f>
        <v>11</v>
      </c>
      <c r="AB59" s="115">
        <f t="shared" ref="AB59:AB64" si="38">IF(H59="",0,IF(LEFT(H59,1)="-",(IF(ABS(H59)&gt;9,(ABS(H59)+2),11)),H59))</f>
        <v>3</v>
      </c>
      <c r="AC59" s="114">
        <f t="shared" ref="AC59:AC68" si="39">IF(J59="",0,IF(LEFT(J59,1)="-",ABS(J59),(IF(J59&gt;9,J59+2,11))))</f>
        <v>11</v>
      </c>
      <c r="AD59" s="115">
        <f t="shared" ref="AD59:AD64" si="40">IF(J59="",0,IF(LEFT(J59,1)="-",(IF(ABS(J59)&gt;9,(ABS(J59)+2),11)),J59))</f>
        <v>2</v>
      </c>
      <c r="AE59" s="114">
        <f t="shared" ref="AE59:AE68" si="41">IF(L59="",0,IF(LEFT(L59,1)="-",ABS(L59),(IF(L59&gt;9,L59+2,11))))</f>
        <v>0</v>
      </c>
      <c r="AF59" s="115">
        <f t="shared" ref="AF59:AF64" si="42">IF(L59="",0,IF(LEFT(L59,1)="-",(IF(ABS(L59)&gt;9,(ABS(L59)+2),11)),L59))</f>
        <v>0</v>
      </c>
      <c r="AG59" s="114">
        <f t="shared" ref="AG59:AG64" si="43">IF(N59="",0,IF(LEFT(N59,1)="-",ABS(N59),(IF(N59&gt;9,N59+2,11))))</f>
        <v>0</v>
      </c>
      <c r="AH59" s="115">
        <f t="shared" ref="AH59:AH64" si="44">IF(N59="",0,IF(LEFT(N59,1)="-",(IF(ABS(N59)&gt;9,(ABS(N59)+2),11)),N59))</f>
        <v>0</v>
      </c>
    </row>
    <row r="60" spans="1:34" ht="15.75">
      <c r="A60" s="251" t="s">
        <v>37</v>
      </c>
      <c r="B60" s="99" t="str">
        <f>IF(B53&gt;"",B53,"")</f>
        <v>Kalle Anttila</v>
      </c>
      <c r="C60" s="116" t="str">
        <f>IF(B55&gt;"",B55,"")</f>
        <v>Pasi Kärki</v>
      </c>
      <c r="D60" s="263"/>
      <c r="E60" s="254"/>
      <c r="F60" s="264">
        <v>7</v>
      </c>
      <c r="G60" s="265"/>
      <c r="H60" s="264">
        <v>2</v>
      </c>
      <c r="I60" s="265"/>
      <c r="J60" s="264">
        <v>2</v>
      </c>
      <c r="K60" s="265"/>
      <c r="L60" s="264"/>
      <c r="M60" s="265"/>
      <c r="N60" s="264"/>
      <c r="O60" s="265"/>
      <c r="P60" s="258">
        <f t="shared" ref="P60:P68" si="45">IF(COUNTA(F60:N60)=0,"", COUNTIF(F60:N60,"&gt;=0"))</f>
        <v>3</v>
      </c>
      <c r="Q60" s="259">
        <f t="shared" ref="Q60:Q68" si="46">IF(COUNTA(F60:N60)=0,"",(IF(LEFT(F60,1)="-",1,0)+IF(LEFT(H60,1)="-",1,0)+IF(LEFT(J60,1)="-",1,0)+IF(LEFT(L60,1)="-",1,0)+IF(LEFT(N60,1)="-",1,0)))</f>
        <v>0</v>
      </c>
      <c r="R60" s="120"/>
      <c r="S60" s="162"/>
      <c r="T60" s="247"/>
      <c r="U60" s="266">
        <f t="shared" si="33"/>
        <v>33</v>
      </c>
      <c r="V60" s="267">
        <f t="shared" si="33"/>
        <v>11</v>
      </c>
      <c r="W60" s="268">
        <f t="shared" si="34"/>
        <v>22</v>
      </c>
      <c r="Y60" s="122">
        <f t="shared" si="35"/>
        <v>11</v>
      </c>
      <c r="Z60" s="123">
        <f t="shared" si="36"/>
        <v>7</v>
      </c>
      <c r="AA60" s="122">
        <f t="shared" si="37"/>
        <v>11</v>
      </c>
      <c r="AB60" s="123">
        <f t="shared" si="38"/>
        <v>2</v>
      </c>
      <c r="AC60" s="122">
        <f t="shared" si="39"/>
        <v>11</v>
      </c>
      <c r="AD60" s="123">
        <f t="shared" si="40"/>
        <v>2</v>
      </c>
      <c r="AE60" s="122">
        <f t="shared" si="41"/>
        <v>0</v>
      </c>
      <c r="AF60" s="123">
        <f t="shared" si="42"/>
        <v>0</v>
      </c>
      <c r="AG60" s="122">
        <f t="shared" si="43"/>
        <v>0</v>
      </c>
      <c r="AH60" s="123">
        <f t="shared" si="44"/>
        <v>0</v>
      </c>
    </row>
    <row r="61" spans="1:34" ht="16.5" thickBot="1">
      <c r="A61" s="251" t="s">
        <v>90</v>
      </c>
      <c r="B61" s="269" t="str">
        <f>IF(B54&gt;"",B54,"")</f>
        <v>Jesse Ikola</v>
      </c>
      <c r="C61" s="270" t="str">
        <f>IF(B56&gt;"",B56,"")</f>
        <v>Isak Porthin</v>
      </c>
      <c r="D61" s="271"/>
      <c r="E61" s="272"/>
      <c r="F61" s="273">
        <v>-10</v>
      </c>
      <c r="G61" s="274"/>
      <c r="H61" s="273">
        <v>5</v>
      </c>
      <c r="I61" s="274"/>
      <c r="J61" s="273">
        <v>5</v>
      </c>
      <c r="K61" s="274"/>
      <c r="L61" s="273">
        <v>4</v>
      </c>
      <c r="M61" s="274"/>
      <c r="N61" s="273"/>
      <c r="O61" s="274"/>
      <c r="P61" s="258">
        <f t="shared" si="45"/>
        <v>3</v>
      </c>
      <c r="Q61" s="259">
        <f t="shared" si="46"/>
        <v>1</v>
      </c>
      <c r="R61" s="120"/>
      <c r="S61" s="162"/>
      <c r="T61" s="247"/>
      <c r="U61" s="266">
        <f t="shared" si="33"/>
        <v>43</v>
      </c>
      <c r="V61" s="267">
        <f t="shared" si="33"/>
        <v>26</v>
      </c>
      <c r="W61" s="268">
        <f t="shared" si="34"/>
        <v>17</v>
      </c>
      <c r="Y61" s="122">
        <f t="shared" si="35"/>
        <v>10</v>
      </c>
      <c r="Z61" s="123">
        <f t="shared" si="36"/>
        <v>12</v>
      </c>
      <c r="AA61" s="122">
        <f t="shared" si="37"/>
        <v>11</v>
      </c>
      <c r="AB61" s="123">
        <f t="shared" si="38"/>
        <v>5</v>
      </c>
      <c r="AC61" s="122">
        <f t="shared" si="39"/>
        <v>11</v>
      </c>
      <c r="AD61" s="123">
        <f t="shared" si="40"/>
        <v>5</v>
      </c>
      <c r="AE61" s="122">
        <f t="shared" si="41"/>
        <v>11</v>
      </c>
      <c r="AF61" s="123">
        <f t="shared" si="42"/>
        <v>4</v>
      </c>
      <c r="AG61" s="122">
        <f t="shared" si="43"/>
        <v>0</v>
      </c>
      <c r="AH61" s="123">
        <f t="shared" si="44"/>
        <v>0</v>
      </c>
    </row>
    <row r="62" spans="1:34" ht="15.75">
      <c r="A62" s="251" t="s">
        <v>91</v>
      </c>
      <c r="B62" s="99" t="str">
        <f>IF(B52&gt;"",B52,"")</f>
        <v>Ville tuomela</v>
      </c>
      <c r="C62" s="116" t="str">
        <f>IF(B55&gt;"",B55,"")</f>
        <v>Pasi Kärki</v>
      </c>
      <c r="D62" s="253"/>
      <c r="E62" s="254"/>
      <c r="F62" s="275">
        <v>9</v>
      </c>
      <c r="G62" s="276"/>
      <c r="H62" s="275">
        <v>4</v>
      </c>
      <c r="I62" s="276"/>
      <c r="J62" s="275">
        <v>7</v>
      </c>
      <c r="K62" s="276"/>
      <c r="L62" s="275"/>
      <c r="M62" s="276"/>
      <c r="N62" s="275"/>
      <c r="O62" s="276"/>
      <c r="P62" s="258">
        <f t="shared" si="45"/>
        <v>3</v>
      </c>
      <c r="Q62" s="259">
        <f t="shared" si="46"/>
        <v>0</v>
      </c>
      <c r="R62" s="120"/>
      <c r="S62" s="162"/>
      <c r="T62" s="247"/>
      <c r="U62" s="266">
        <f t="shared" si="33"/>
        <v>33</v>
      </c>
      <c r="V62" s="267">
        <f t="shared" si="33"/>
        <v>20</v>
      </c>
      <c r="W62" s="268">
        <f t="shared" si="34"/>
        <v>13</v>
      </c>
      <c r="Y62" s="122">
        <f t="shared" si="35"/>
        <v>11</v>
      </c>
      <c r="Z62" s="123">
        <f t="shared" si="36"/>
        <v>9</v>
      </c>
      <c r="AA62" s="122">
        <f t="shared" si="37"/>
        <v>11</v>
      </c>
      <c r="AB62" s="123">
        <f t="shared" si="38"/>
        <v>4</v>
      </c>
      <c r="AC62" s="122">
        <f t="shared" si="39"/>
        <v>11</v>
      </c>
      <c r="AD62" s="123">
        <f t="shared" si="40"/>
        <v>7</v>
      </c>
      <c r="AE62" s="122">
        <f t="shared" si="41"/>
        <v>0</v>
      </c>
      <c r="AF62" s="123">
        <f t="shared" si="42"/>
        <v>0</v>
      </c>
      <c r="AG62" s="122">
        <f t="shared" si="43"/>
        <v>0</v>
      </c>
      <c r="AH62" s="123">
        <f t="shared" si="44"/>
        <v>0</v>
      </c>
    </row>
    <row r="63" spans="1:34" ht="15.75">
      <c r="A63" s="251" t="s">
        <v>92</v>
      </c>
      <c r="B63" s="99" t="str">
        <f>IF(B53&gt;"",B53,"")</f>
        <v>Kalle Anttila</v>
      </c>
      <c r="C63" s="116" t="str">
        <f>IF(B56&gt;"",B56,"")</f>
        <v>Isak Porthin</v>
      </c>
      <c r="D63" s="263"/>
      <c r="E63" s="254"/>
      <c r="F63" s="277">
        <v>1</v>
      </c>
      <c r="G63" s="278"/>
      <c r="H63" s="277">
        <v>5</v>
      </c>
      <c r="I63" s="278"/>
      <c r="J63" s="277">
        <v>4</v>
      </c>
      <c r="K63" s="278"/>
      <c r="L63" s="279"/>
      <c r="M63" s="265"/>
      <c r="N63" s="279"/>
      <c r="O63" s="265"/>
      <c r="P63" s="258">
        <f t="shared" si="45"/>
        <v>3</v>
      </c>
      <c r="Q63" s="259">
        <f t="shared" si="46"/>
        <v>0</v>
      </c>
      <c r="R63" s="120"/>
      <c r="S63" s="162"/>
      <c r="T63" s="247"/>
      <c r="U63" s="266">
        <f t="shared" si="33"/>
        <v>33</v>
      </c>
      <c r="V63" s="267">
        <f t="shared" si="33"/>
        <v>10</v>
      </c>
      <c r="W63" s="268">
        <f t="shared" si="34"/>
        <v>23</v>
      </c>
      <c r="Y63" s="122">
        <f t="shared" si="35"/>
        <v>11</v>
      </c>
      <c r="Z63" s="123">
        <f t="shared" si="36"/>
        <v>1</v>
      </c>
      <c r="AA63" s="122">
        <f t="shared" si="37"/>
        <v>11</v>
      </c>
      <c r="AB63" s="123">
        <f t="shared" si="38"/>
        <v>5</v>
      </c>
      <c r="AC63" s="122">
        <f t="shared" si="39"/>
        <v>11</v>
      </c>
      <c r="AD63" s="123">
        <f t="shared" si="40"/>
        <v>4</v>
      </c>
      <c r="AE63" s="122">
        <f t="shared" si="41"/>
        <v>0</v>
      </c>
      <c r="AF63" s="123">
        <f t="shared" si="42"/>
        <v>0</v>
      </c>
      <c r="AG63" s="122">
        <f t="shared" si="43"/>
        <v>0</v>
      </c>
      <c r="AH63" s="123">
        <f t="shared" si="44"/>
        <v>0</v>
      </c>
    </row>
    <row r="64" spans="1:34" ht="16.5" thickBot="1">
      <c r="A64" s="251" t="s">
        <v>36</v>
      </c>
      <c r="B64" s="269" t="str">
        <f>IF(B52&gt;"",B52,"")</f>
        <v>Ville tuomela</v>
      </c>
      <c r="C64" s="270" t="str">
        <f>IF(B54&gt;"",B54,"")</f>
        <v>Jesse Ikola</v>
      </c>
      <c r="D64" s="271"/>
      <c r="E64" s="272"/>
      <c r="F64" s="273">
        <v>9</v>
      </c>
      <c r="G64" s="274"/>
      <c r="H64" s="273">
        <v>11</v>
      </c>
      <c r="I64" s="274"/>
      <c r="J64" s="273">
        <v>3</v>
      </c>
      <c r="K64" s="274"/>
      <c r="L64" s="273"/>
      <c r="M64" s="274"/>
      <c r="N64" s="273"/>
      <c r="O64" s="274"/>
      <c r="P64" s="258">
        <f t="shared" si="45"/>
        <v>3</v>
      </c>
      <c r="Q64" s="259">
        <f t="shared" si="46"/>
        <v>0</v>
      </c>
      <c r="R64" s="120"/>
      <c r="S64" s="162"/>
      <c r="T64" s="247"/>
      <c r="U64" s="266">
        <f t="shared" si="33"/>
        <v>35</v>
      </c>
      <c r="V64" s="267">
        <f t="shared" si="33"/>
        <v>23</v>
      </c>
      <c r="W64" s="268">
        <f t="shared" si="34"/>
        <v>12</v>
      </c>
      <c r="Y64" s="140">
        <f t="shared" si="35"/>
        <v>11</v>
      </c>
      <c r="Z64" s="141">
        <f t="shared" si="36"/>
        <v>9</v>
      </c>
      <c r="AA64" s="140">
        <f t="shared" si="37"/>
        <v>13</v>
      </c>
      <c r="AB64" s="141">
        <f t="shared" si="38"/>
        <v>11</v>
      </c>
      <c r="AC64" s="140">
        <f t="shared" si="39"/>
        <v>11</v>
      </c>
      <c r="AD64" s="141">
        <f t="shared" si="40"/>
        <v>3</v>
      </c>
      <c r="AE64" s="140">
        <f t="shared" si="41"/>
        <v>0</v>
      </c>
      <c r="AF64" s="141">
        <f t="shared" si="42"/>
        <v>0</v>
      </c>
      <c r="AG64" s="140">
        <f t="shared" si="43"/>
        <v>0</v>
      </c>
      <c r="AH64" s="141">
        <f t="shared" si="44"/>
        <v>0</v>
      </c>
    </row>
    <row r="65" spans="1:34" ht="15.75">
      <c r="A65" s="251" t="s">
        <v>93</v>
      </c>
      <c r="B65" s="99" t="str">
        <f>IF(B55&gt;"",B55,"")</f>
        <v>Pasi Kärki</v>
      </c>
      <c r="C65" s="116" t="str">
        <f>IF(B56&gt;"",B56,"")</f>
        <v>Isak Porthin</v>
      </c>
      <c r="D65" s="253"/>
      <c r="E65" s="254"/>
      <c r="F65" s="275">
        <v>1</v>
      </c>
      <c r="G65" s="276"/>
      <c r="H65" s="275">
        <v>2</v>
      </c>
      <c r="I65" s="276"/>
      <c r="J65" s="275">
        <v>9</v>
      </c>
      <c r="K65" s="276"/>
      <c r="L65" s="275"/>
      <c r="M65" s="276"/>
      <c r="N65" s="275"/>
      <c r="O65" s="276"/>
      <c r="P65" s="258">
        <f t="shared" si="45"/>
        <v>3</v>
      </c>
      <c r="Q65" s="259">
        <f t="shared" si="46"/>
        <v>0</v>
      </c>
      <c r="R65" s="120"/>
      <c r="S65" s="162"/>
      <c r="T65" s="247"/>
      <c r="U65" s="266">
        <f t="shared" si="33"/>
        <v>33</v>
      </c>
      <c r="V65" s="267">
        <f t="shared" si="33"/>
        <v>12</v>
      </c>
      <c r="W65" s="268">
        <f t="shared" si="34"/>
        <v>21</v>
      </c>
      <c r="Y65" s="114">
        <f t="shared" si="35"/>
        <v>11</v>
      </c>
      <c r="Z65" s="115">
        <f>IF(F65="",0,IF(LEFT(F65,1)="-",(IF(ABS(F65)&gt;9,(ABS(F65)+2),11)),F65))</f>
        <v>1</v>
      </c>
      <c r="AA65" s="114">
        <f t="shared" si="37"/>
        <v>11</v>
      </c>
      <c r="AB65" s="115">
        <f>IF(H65="",0,IF(LEFT(H65,1)="-",(IF(ABS(H65)&gt;9,(ABS(H65)+2),11)),H65))</f>
        <v>2</v>
      </c>
      <c r="AC65" s="114">
        <f t="shared" si="39"/>
        <v>11</v>
      </c>
      <c r="AD65" s="115">
        <f>IF(J65="",0,IF(LEFT(J65,1)="-",(IF(ABS(J65)&gt;9,(ABS(J65)+2),11)),J65))</f>
        <v>9</v>
      </c>
      <c r="AE65" s="114">
        <f t="shared" si="41"/>
        <v>0</v>
      </c>
      <c r="AF65" s="115">
        <f>IF(L65="",0,IF(LEFT(L65,1)="-",(IF(ABS(L65)&gt;9,(ABS(L65)+2),11)),L65))</f>
        <v>0</v>
      </c>
      <c r="AG65" s="114">
        <f>IF(N65="",0,IF(LEFT(N65,1)="-",ABS(N65),(IF(N65&gt;9,N65+2,11))))</f>
        <v>0</v>
      </c>
      <c r="AH65" s="115">
        <f>IF(N65="",0,IF(LEFT(N65,1)="-",(IF(ABS(N65)&gt;9,(ABS(N65)+2),11)),N65))</f>
        <v>0</v>
      </c>
    </row>
    <row r="66" spans="1:34" ht="15.75">
      <c r="A66" s="251" t="s">
        <v>39</v>
      </c>
      <c r="B66" s="99" t="str">
        <f>IF(B53&gt;"",B53,"")</f>
        <v>Kalle Anttila</v>
      </c>
      <c r="C66" s="116" t="str">
        <f>IF(B54&gt;"",B54,"")</f>
        <v>Jesse Ikola</v>
      </c>
      <c r="D66" s="263"/>
      <c r="E66" s="254"/>
      <c r="F66" s="277">
        <v>7</v>
      </c>
      <c r="G66" s="278"/>
      <c r="H66" s="277">
        <v>-6</v>
      </c>
      <c r="I66" s="278"/>
      <c r="J66" s="277">
        <v>11</v>
      </c>
      <c r="K66" s="278"/>
      <c r="L66" s="279">
        <v>-7</v>
      </c>
      <c r="M66" s="265"/>
      <c r="N66" s="279">
        <v>-8</v>
      </c>
      <c r="O66" s="265"/>
      <c r="P66" s="258">
        <f t="shared" si="45"/>
        <v>2</v>
      </c>
      <c r="Q66" s="259">
        <f t="shared" si="46"/>
        <v>3</v>
      </c>
      <c r="R66" s="120"/>
      <c r="S66" s="162"/>
      <c r="T66" s="247"/>
      <c r="U66" s="266">
        <f t="shared" si="33"/>
        <v>45</v>
      </c>
      <c r="V66" s="267">
        <f t="shared" si="33"/>
        <v>51</v>
      </c>
      <c r="W66" s="268">
        <f t="shared" si="34"/>
        <v>-6</v>
      </c>
      <c r="Y66" s="122">
        <f t="shared" si="35"/>
        <v>11</v>
      </c>
      <c r="Z66" s="123">
        <f>IF(F66="",0,IF(LEFT(F66,1)="-",(IF(ABS(F66)&gt;9,(ABS(F66)+2),11)),F66))</f>
        <v>7</v>
      </c>
      <c r="AA66" s="122">
        <f t="shared" si="37"/>
        <v>6</v>
      </c>
      <c r="AB66" s="123">
        <f>IF(H66="",0,IF(LEFT(H66,1)="-",(IF(ABS(H66)&gt;9,(ABS(H66)+2),11)),H66))</f>
        <v>11</v>
      </c>
      <c r="AC66" s="122">
        <f t="shared" si="39"/>
        <v>13</v>
      </c>
      <c r="AD66" s="123">
        <f>IF(J66="",0,IF(LEFT(J66,1)="-",(IF(ABS(J66)&gt;9,(ABS(J66)+2),11)),J66))</f>
        <v>11</v>
      </c>
      <c r="AE66" s="122">
        <f t="shared" si="41"/>
        <v>7</v>
      </c>
      <c r="AF66" s="123">
        <f>IF(L66="",0,IF(LEFT(L66,1)="-",(IF(ABS(L66)&gt;9,(ABS(L66)+2),11)),L66))</f>
        <v>11</v>
      </c>
      <c r="AG66" s="122">
        <f>IF(N66="",0,IF(LEFT(N66,1)="-",ABS(N66),(IF(N66&gt;9,N66+2,11))))</f>
        <v>8</v>
      </c>
      <c r="AH66" s="123">
        <f>IF(N66="",0,IF(LEFT(N66,1)="-",(IF(ABS(N66)&gt;9,(ABS(N66)+2),11)),N66))</f>
        <v>11</v>
      </c>
    </row>
    <row r="67" spans="1:34" ht="16.5" thickBot="1">
      <c r="A67" s="251" t="s">
        <v>94</v>
      </c>
      <c r="B67" s="269" t="str">
        <f>IF(B54&gt;"",B54,"")</f>
        <v>Jesse Ikola</v>
      </c>
      <c r="C67" s="270" t="str">
        <f>IF(B55&gt;"",B55,"")</f>
        <v>Pasi Kärki</v>
      </c>
      <c r="D67" s="271"/>
      <c r="E67" s="272"/>
      <c r="F67" s="273">
        <v>9</v>
      </c>
      <c r="G67" s="274"/>
      <c r="H67" s="273">
        <v>7</v>
      </c>
      <c r="I67" s="274"/>
      <c r="J67" s="273">
        <v>9</v>
      </c>
      <c r="K67" s="274"/>
      <c r="L67" s="273"/>
      <c r="M67" s="274"/>
      <c r="N67" s="273"/>
      <c r="O67" s="274"/>
      <c r="P67" s="258">
        <f t="shared" si="45"/>
        <v>3</v>
      </c>
      <c r="Q67" s="259">
        <f t="shared" si="46"/>
        <v>0</v>
      </c>
      <c r="R67" s="120"/>
      <c r="S67" s="162"/>
      <c r="T67" s="247"/>
      <c r="U67" s="266">
        <f t="shared" si="33"/>
        <v>33</v>
      </c>
      <c r="V67" s="267">
        <f t="shared" si="33"/>
        <v>25</v>
      </c>
      <c r="W67" s="268">
        <f t="shared" si="34"/>
        <v>8</v>
      </c>
      <c r="Y67" s="122">
        <f t="shared" si="35"/>
        <v>11</v>
      </c>
      <c r="Z67" s="123">
        <f>IF(F67="",0,IF(LEFT(F67,1)="-",(IF(ABS(F67)&gt;9,(ABS(F67)+2),11)),F67))</f>
        <v>9</v>
      </c>
      <c r="AA67" s="122">
        <f t="shared" si="37"/>
        <v>11</v>
      </c>
      <c r="AB67" s="123">
        <f>IF(H67="",0,IF(LEFT(H67,1)="-",(IF(ABS(H67)&gt;9,(ABS(H67)+2),11)),H67))</f>
        <v>7</v>
      </c>
      <c r="AC67" s="122">
        <f t="shared" si="39"/>
        <v>11</v>
      </c>
      <c r="AD67" s="123">
        <f>IF(J67="",0,IF(LEFT(J67,1)="-",(IF(ABS(J67)&gt;9,(ABS(J67)+2),11)),J67))</f>
        <v>9</v>
      </c>
      <c r="AE67" s="122">
        <f t="shared" si="41"/>
        <v>0</v>
      </c>
      <c r="AF67" s="123">
        <f>IF(L67="",0,IF(LEFT(L67,1)="-",(IF(ABS(L67)&gt;9,(ABS(L67)+2),11)),L67))</f>
        <v>0</v>
      </c>
      <c r="AG67" s="122">
        <f>IF(N67="",0,IF(LEFT(N67,1)="-",ABS(N67),(IF(N67&gt;9,N67+2,11))))</f>
        <v>0</v>
      </c>
      <c r="AH67" s="123">
        <f>IF(N67="",0,IF(LEFT(N67,1)="-",(IF(ABS(N67)&gt;9,(ABS(N67)+2),11)),N67))</f>
        <v>0</v>
      </c>
    </row>
    <row r="68" spans="1:34" ht="16.5" thickBot="1">
      <c r="A68" s="280" t="s">
        <v>40</v>
      </c>
      <c r="B68" s="130" t="str">
        <f>IF(B52&gt;"",B52,"")</f>
        <v>Ville tuomela</v>
      </c>
      <c r="C68" s="131" t="str">
        <f>IF(B53&gt;"",B53,"")</f>
        <v>Kalle Anttila</v>
      </c>
      <c r="D68" s="281"/>
      <c r="E68" s="282"/>
      <c r="F68" s="283">
        <v>-6</v>
      </c>
      <c r="G68" s="284"/>
      <c r="H68" s="283">
        <v>5</v>
      </c>
      <c r="I68" s="284"/>
      <c r="J68" s="283">
        <v>5</v>
      </c>
      <c r="K68" s="284"/>
      <c r="L68" s="283">
        <v>8</v>
      </c>
      <c r="M68" s="284"/>
      <c r="N68" s="283"/>
      <c r="O68" s="284"/>
      <c r="P68" s="285">
        <f t="shared" si="45"/>
        <v>3</v>
      </c>
      <c r="Q68" s="286">
        <f t="shared" si="46"/>
        <v>1</v>
      </c>
      <c r="R68" s="138"/>
      <c r="S68" s="287"/>
      <c r="T68" s="247"/>
      <c r="U68" s="288">
        <f t="shared" si="33"/>
        <v>39</v>
      </c>
      <c r="V68" s="289">
        <f t="shared" si="33"/>
        <v>29</v>
      </c>
      <c r="W68" s="290">
        <f t="shared" si="34"/>
        <v>10</v>
      </c>
      <c r="Y68" s="122">
        <f t="shared" si="35"/>
        <v>6</v>
      </c>
      <c r="Z68" s="123">
        <f>IF(F68="",0,IF(LEFT(F68,1)="-",(IF(ABS(F68)&gt;9,(ABS(F68)+2),11)),F68))</f>
        <v>11</v>
      </c>
      <c r="AA68" s="122">
        <f t="shared" si="37"/>
        <v>11</v>
      </c>
      <c r="AB68" s="123">
        <f>IF(H68="",0,IF(LEFT(H68,1)="-",(IF(ABS(H68)&gt;9,(ABS(H68)+2),11)),H68))</f>
        <v>5</v>
      </c>
      <c r="AC68" s="122">
        <f t="shared" si="39"/>
        <v>11</v>
      </c>
      <c r="AD68" s="123">
        <f>IF(J68="",0,IF(LEFT(J68,1)="-",(IF(ABS(J68)&gt;9,(ABS(J68)+2),11)),J68))</f>
        <v>5</v>
      </c>
      <c r="AE68" s="122">
        <f t="shared" si="41"/>
        <v>11</v>
      </c>
      <c r="AF68" s="123">
        <f>IF(L68="",0,IF(LEFT(L68,1)="-",(IF(ABS(L68)&gt;9,(ABS(L68)+2),11)),L68))</f>
        <v>8</v>
      </c>
      <c r="AG68" s="122">
        <f>IF(N68="",0,IF(LEFT(N68,1)="-",ABS(N68),(IF(N68&gt;9,N68+2,11))))</f>
        <v>0</v>
      </c>
      <c r="AH68" s="123">
        <f>IF(N68="",0,IF(LEFT(N68,1)="-",(IF(ABS(N68)&gt;9,(ABS(N68)+2),11)),N68))</f>
        <v>0</v>
      </c>
    </row>
    <row r="69" spans="1:34" ht="16.5" thickTop="1" thickBot="1"/>
    <row r="70" spans="1:34" ht="16.5" thickTop="1">
      <c r="A70" s="1"/>
      <c r="B70" s="2" t="s">
        <v>69</v>
      </c>
      <c r="C70" s="3"/>
      <c r="D70" s="3"/>
      <c r="E70" s="3"/>
      <c r="F70" s="4"/>
      <c r="G70" s="3"/>
      <c r="H70" s="5" t="s">
        <v>1</v>
      </c>
      <c r="I70" s="6"/>
      <c r="J70" s="7" t="s">
        <v>70</v>
      </c>
      <c r="K70" s="8"/>
      <c r="L70" s="8"/>
      <c r="M70" s="9"/>
      <c r="N70" s="10" t="s">
        <v>3</v>
      </c>
      <c r="O70" s="11"/>
      <c r="P70" s="11"/>
      <c r="Q70" s="12">
        <v>5</v>
      </c>
      <c r="R70" s="12"/>
      <c r="S70" s="186"/>
      <c r="T70" s="162"/>
    </row>
    <row r="71" spans="1:34" ht="16.5" thickBot="1">
      <c r="A71" s="15"/>
      <c r="B71" s="16"/>
      <c r="C71" s="17" t="s">
        <v>4</v>
      </c>
      <c r="D71" s="18"/>
      <c r="E71" s="19"/>
      <c r="F71" s="20"/>
      <c r="G71" s="21" t="s">
        <v>5</v>
      </c>
      <c r="H71" s="22"/>
      <c r="I71" s="22"/>
      <c r="J71" s="23">
        <v>43513</v>
      </c>
      <c r="K71" s="23"/>
      <c r="L71" s="23"/>
      <c r="M71" s="24"/>
      <c r="N71" s="187" t="s">
        <v>6</v>
      </c>
      <c r="O71" s="188"/>
      <c r="P71" s="188"/>
      <c r="Q71" s="185">
        <v>0.41666666666666669</v>
      </c>
      <c r="R71" s="27"/>
      <c r="S71" s="28"/>
      <c r="T71" s="162"/>
    </row>
    <row r="72" spans="1:34" ht="16.5" thickTop="1">
      <c r="A72" s="189"/>
      <c r="B72" s="30" t="s">
        <v>7</v>
      </c>
      <c r="C72" s="31" t="s">
        <v>8</v>
      </c>
      <c r="D72" s="190" t="s">
        <v>9</v>
      </c>
      <c r="E72" s="191"/>
      <c r="F72" s="190" t="s">
        <v>10</v>
      </c>
      <c r="G72" s="191"/>
      <c r="H72" s="190" t="s">
        <v>11</v>
      </c>
      <c r="I72" s="191"/>
      <c r="J72" s="190" t="s">
        <v>12</v>
      </c>
      <c r="K72" s="191"/>
      <c r="L72" s="190" t="s">
        <v>59</v>
      </c>
      <c r="M72" s="191"/>
      <c r="N72" s="192" t="s">
        <v>13</v>
      </c>
      <c r="O72" s="193" t="s">
        <v>14</v>
      </c>
      <c r="P72" s="194" t="s">
        <v>15</v>
      </c>
      <c r="Q72" s="195"/>
      <c r="R72" s="196" t="s">
        <v>16</v>
      </c>
      <c r="S72" s="197"/>
      <c r="T72" s="162"/>
      <c r="U72" s="198" t="s">
        <v>17</v>
      </c>
      <c r="V72" s="199"/>
      <c r="W72" s="200" t="s">
        <v>18</v>
      </c>
    </row>
    <row r="73" spans="1:34">
      <c r="A73" s="201" t="s">
        <v>9</v>
      </c>
      <c r="B73" s="202" t="s">
        <v>95</v>
      </c>
      <c r="C73" s="203" t="s">
        <v>73</v>
      </c>
      <c r="D73" s="204"/>
      <c r="E73" s="205"/>
      <c r="F73" s="206">
        <f>P89</f>
        <v>3</v>
      </c>
      <c r="G73" s="207">
        <f>Q89</f>
        <v>1</v>
      </c>
      <c r="H73" s="206">
        <f>P85</f>
        <v>2</v>
      </c>
      <c r="I73" s="207">
        <f>Q85</f>
        <v>3</v>
      </c>
      <c r="J73" s="206">
        <f>P83</f>
        <v>3</v>
      </c>
      <c r="K73" s="207">
        <f>Q83</f>
        <v>0</v>
      </c>
      <c r="L73" s="206">
        <f>P80</f>
        <v>3</v>
      </c>
      <c r="M73" s="207">
        <f>Q80</f>
        <v>0</v>
      </c>
      <c r="N73" s="208">
        <f>IF(SUM(D73:M73)=0, "", COUNTIF(E73:E77,3))</f>
        <v>3</v>
      </c>
      <c r="O73" s="209">
        <f>IF(SUM(D73:M73)=0,"", COUNTIF(D73:D77,3))</f>
        <v>1</v>
      </c>
      <c r="P73" s="52">
        <f>IF(SUM(D73:M73)=0,"",SUM(E73:E77))</f>
        <v>11</v>
      </c>
      <c r="Q73" s="53">
        <f>IF(SUM(D73:M73)=0,"",SUM(D73:D77))</f>
        <v>4</v>
      </c>
      <c r="R73" s="210">
        <v>2</v>
      </c>
      <c r="S73" s="211"/>
      <c r="T73" s="162"/>
      <c r="U73" s="212">
        <f>+U80+U83+U85+U89</f>
        <v>157</v>
      </c>
      <c r="V73" s="213">
        <f>+V80+V83+V85+V89</f>
        <v>108</v>
      </c>
      <c r="W73" s="58">
        <f>+U73-V73</f>
        <v>49</v>
      </c>
    </row>
    <row r="74" spans="1:34">
      <c r="A74" s="214" t="s">
        <v>10</v>
      </c>
      <c r="B74" s="202" t="s">
        <v>96</v>
      </c>
      <c r="C74" s="203" t="s">
        <v>85</v>
      </c>
      <c r="D74" s="215">
        <f>Q89</f>
        <v>1</v>
      </c>
      <c r="E74" s="216">
        <f>P89</f>
        <v>3</v>
      </c>
      <c r="F74" s="217"/>
      <c r="G74" s="218"/>
      <c r="H74" s="219">
        <f>P87</f>
        <v>0</v>
      </c>
      <c r="I74" s="220">
        <f>Q87</f>
        <v>3</v>
      </c>
      <c r="J74" s="219">
        <f>P81</f>
        <v>3</v>
      </c>
      <c r="K74" s="220">
        <f>Q81</f>
        <v>0</v>
      </c>
      <c r="L74" s="219">
        <f>P84</f>
        <v>3</v>
      </c>
      <c r="M74" s="220">
        <f>Q84</f>
        <v>0</v>
      </c>
      <c r="N74" s="208">
        <f>IF(SUM(D74:M74)=0, "", COUNTIF(G73:G77,3))</f>
        <v>2</v>
      </c>
      <c r="O74" s="209">
        <f>IF(SUM(D74:M74)=0,"", COUNTIF(F73:F77,3))</f>
        <v>2</v>
      </c>
      <c r="P74" s="52">
        <f>IF(SUM(D74:M74)=0,"",SUM(G73:G77))</f>
        <v>7</v>
      </c>
      <c r="Q74" s="53">
        <f>IF(SUM(D74:M74)=0,"",SUM(F73:F77))</f>
        <v>6</v>
      </c>
      <c r="R74" s="210">
        <v>3</v>
      </c>
      <c r="S74" s="211"/>
      <c r="T74" s="162"/>
      <c r="U74" s="212">
        <f>+U81+U84+U87+V89</f>
        <v>111</v>
      </c>
      <c r="V74" s="213">
        <f>+V81+V84+V87+U89</f>
        <v>119</v>
      </c>
      <c r="W74" s="58">
        <f>+U74-V74</f>
        <v>-8</v>
      </c>
    </row>
    <row r="75" spans="1:34">
      <c r="A75" s="214" t="s">
        <v>11</v>
      </c>
      <c r="B75" s="202" t="s">
        <v>97</v>
      </c>
      <c r="C75" s="203" t="s">
        <v>24</v>
      </c>
      <c r="D75" s="221">
        <f>Q85</f>
        <v>3</v>
      </c>
      <c r="E75" s="216">
        <f>P85</f>
        <v>2</v>
      </c>
      <c r="F75" s="221">
        <f>Q87</f>
        <v>3</v>
      </c>
      <c r="G75" s="216">
        <f>P87</f>
        <v>0</v>
      </c>
      <c r="H75" s="217"/>
      <c r="I75" s="218"/>
      <c r="J75" s="219">
        <f>P88</f>
        <v>3</v>
      </c>
      <c r="K75" s="220">
        <f>Q88</f>
        <v>0</v>
      </c>
      <c r="L75" s="219">
        <f>P82</f>
        <v>3</v>
      </c>
      <c r="M75" s="220">
        <f>Q82</f>
        <v>0</v>
      </c>
      <c r="N75" s="208">
        <f>IF(SUM(D75:M75)=0, "", COUNTIF(I73:I77,3))</f>
        <v>4</v>
      </c>
      <c r="O75" s="209">
        <f>IF(SUM(D75:M75)=0,"", COUNTIF(H73:H77,3))</f>
        <v>0</v>
      </c>
      <c r="P75" s="52">
        <f>IF(SUM(D75:M75)=0,"",SUM(I73:I77))</f>
        <v>12</v>
      </c>
      <c r="Q75" s="53">
        <f>IF(SUM(D75:M75)=0,"",SUM(H73:H77))</f>
        <v>2</v>
      </c>
      <c r="R75" s="210">
        <v>1</v>
      </c>
      <c r="S75" s="211"/>
      <c r="T75" s="162"/>
      <c r="U75" s="212">
        <f>+U82+V85+V87+U88</f>
        <v>150</v>
      </c>
      <c r="V75" s="213">
        <f>+V82+U85+U87+V88</f>
        <v>101</v>
      </c>
      <c r="W75" s="58">
        <f>+U75-V75</f>
        <v>49</v>
      </c>
    </row>
    <row r="76" spans="1:34">
      <c r="A76" s="214" t="s">
        <v>12</v>
      </c>
      <c r="B76" s="202" t="s">
        <v>21</v>
      </c>
      <c r="C76" s="203" t="s">
        <v>22</v>
      </c>
      <c r="D76" s="221">
        <f>Q83</f>
        <v>0</v>
      </c>
      <c r="E76" s="216">
        <f>P83</f>
        <v>3</v>
      </c>
      <c r="F76" s="221">
        <f>Q81</f>
        <v>0</v>
      </c>
      <c r="G76" s="216">
        <f>P81</f>
        <v>3</v>
      </c>
      <c r="H76" s="221">
        <f>Q88</f>
        <v>0</v>
      </c>
      <c r="I76" s="216">
        <f>P88</f>
        <v>3</v>
      </c>
      <c r="J76" s="217"/>
      <c r="K76" s="218"/>
      <c r="L76" s="219">
        <f>P86</f>
        <v>3</v>
      </c>
      <c r="M76" s="220">
        <f>Q86</f>
        <v>0</v>
      </c>
      <c r="N76" s="208">
        <f>IF(SUM(D76:M76)=0, "", COUNTIF(K73:K77,3))</f>
        <v>1</v>
      </c>
      <c r="O76" s="209">
        <f>IF(SUM(D76:M76)=0,"", COUNTIF(J73:J77,3))</f>
        <v>3</v>
      </c>
      <c r="P76" s="52">
        <f>IF(SUM(D76:M76)=0,"",SUM(K73:K77))</f>
        <v>3</v>
      </c>
      <c r="Q76" s="53">
        <f>IF(SUM(D76:M76)=0,"",SUM(J73:J77))</f>
        <v>9</v>
      </c>
      <c r="R76" s="210">
        <v>4</v>
      </c>
      <c r="S76" s="211"/>
      <c r="T76" s="162"/>
      <c r="U76" s="212">
        <f>+V81+V83+U86+V88</f>
        <v>92</v>
      </c>
      <c r="V76" s="213">
        <f>+U81+U83+V86+U88</f>
        <v>119</v>
      </c>
      <c r="W76" s="58">
        <f>+U76-V76</f>
        <v>-27</v>
      </c>
    </row>
    <row r="77" spans="1:34" ht="15.75" thickBot="1">
      <c r="A77" s="222" t="s">
        <v>59</v>
      </c>
      <c r="B77" s="223" t="s">
        <v>44</v>
      </c>
      <c r="C77" s="224" t="s">
        <v>26</v>
      </c>
      <c r="D77" s="225">
        <f>Q80</f>
        <v>0</v>
      </c>
      <c r="E77" s="226">
        <f>P80</f>
        <v>3</v>
      </c>
      <c r="F77" s="225">
        <f>Q84</f>
        <v>0</v>
      </c>
      <c r="G77" s="226">
        <f>P84</f>
        <v>3</v>
      </c>
      <c r="H77" s="225">
        <f>Q82</f>
        <v>0</v>
      </c>
      <c r="I77" s="226">
        <f>P82</f>
        <v>3</v>
      </c>
      <c r="J77" s="225">
        <f>Q86</f>
        <v>0</v>
      </c>
      <c r="K77" s="226">
        <f>P86</f>
        <v>3</v>
      </c>
      <c r="L77" s="227"/>
      <c r="M77" s="228"/>
      <c r="N77" s="229">
        <f>IF(SUM(D77:M77)=0, "", COUNTIF(M73:M77,3))</f>
        <v>0</v>
      </c>
      <c r="O77" s="226">
        <f>IF(SUM(D77:M77)=0,"", COUNTIF(L73:L77,3))</f>
        <v>4</v>
      </c>
      <c r="P77" s="74">
        <f>IF(SUM(D77:M77)=0,"",SUM(M73:M77))</f>
        <v>0</v>
      </c>
      <c r="Q77" s="75">
        <f>IF(SUM(D77:M77)=0,"",SUM(L73:L77))</f>
        <v>12</v>
      </c>
      <c r="R77" s="230">
        <v>5</v>
      </c>
      <c r="S77" s="231"/>
      <c r="T77" s="162"/>
      <c r="U77" s="212">
        <f>+V80+V82+V84+V86</f>
        <v>69</v>
      </c>
      <c r="V77" s="213">
        <f>+U80+U82+U84+U86</f>
        <v>132</v>
      </c>
      <c r="W77" s="58">
        <f>+U77-V77</f>
        <v>-63</v>
      </c>
    </row>
    <row r="78" spans="1:34" ht="16.5" thickTop="1">
      <c r="A78" s="232"/>
      <c r="B78" s="79" t="s">
        <v>27</v>
      </c>
      <c r="D78" s="233"/>
      <c r="E78" s="233"/>
      <c r="F78" s="234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5"/>
      <c r="S78" s="235"/>
      <c r="T78" s="236"/>
      <c r="U78" s="237"/>
      <c r="V78" s="238" t="s">
        <v>28</v>
      </c>
      <c r="W78" s="85">
        <f>SUM(W73:W77)</f>
        <v>0</v>
      </c>
      <c r="X78" s="84" t="str">
        <f>IF(W78=0,"OK","Virhe")</f>
        <v>OK</v>
      </c>
      <c r="Y78" s="84"/>
    </row>
    <row r="79" spans="1:34" ht="16.5" thickBot="1">
      <c r="A79" s="239"/>
      <c r="B79" s="87" t="s">
        <v>29</v>
      </c>
      <c r="C79" s="240"/>
      <c r="D79" s="240"/>
      <c r="E79" s="241"/>
      <c r="F79" s="242" t="s">
        <v>30</v>
      </c>
      <c r="G79" s="243"/>
      <c r="H79" s="244" t="s">
        <v>31</v>
      </c>
      <c r="I79" s="243"/>
      <c r="J79" s="244" t="s">
        <v>32</v>
      </c>
      <c r="K79" s="243"/>
      <c r="L79" s="244" t="s">
        <v>33</v>
      </c>
      <c r="M79" s="243"/>
      <c r="N79" s="244" t="s">
        <v>34</v>
      </c>
      <c r="O79" s="243"/>
      <c r="P79" s="242" t="s">
        <v>35</v>
      </c>
      <c r="Q79" s="245"/>
      <c r="R79" s="109"/>
      <c r="S79" s="246"/>
      <c r="T79" s="247"/>
      <c r="U79" s="248" t="s">
        <v>17</v>
      </c>
      <c r="V79" s="249"/>
      <c r="W79" s="250" t="s">
        <v>88</v>
      </c>
    </row>
    <row r="80" spans="1:34" ht="15.75">
      <c r="A80" s="251" t="s">
        <v>89</v>
      </c>
      <c r="B80" s="252" t="str">
        <f>IF(B73&gt;"",B73,"")</f>
        <v>Julmala Juha</v>
      </c>
      <c r="C80" s="116" t="str">
        <f>IF(B77&gt;"",B77,"")</f>
        <v>Arik Porthin</v>
      </c>
      <c r="D80" s="253"/>
      <c r="E80" s="254"/>
      <c r="F80" s="255">
        <v>3</v>
      </c>
      <c r="G80" s="256"/>
      <c r="H80" s="255">
        <v>7</v>
      </c>
      <c r="I80" s="256"/>
      <c r="J80" s="257">
        <v>4</v>
      </c>
      <c r="K80" s="256"/>
      <c r="L80" s="255"/>
      <c r="M80" s="256"/>
      <c r="N80" s="255"/>
      <c r="O80" s="256"/>
      <c r="P80" s="258">
        <f>IF(COUNTA(F80:N80)=0,"", COUNTIF(F80:N80,"&gt;=0"))</f>
        <v>3</v>
      </c>
      <c r="Q80" s="259">
        <f>IF(COUNTA(F80:N80)=0,"",(IF(LEFT(F80,1)="-",1,0)+IF(LEFT(H80,1)="-",1,0)+IF(LEFT(J80,1)="-",1,0)+IF(LEFT(L80,1)="-",1,0)+IF(LEFT(N80,1)="-",1,0)))</f>
        <v>0</v>
      </c>
      <c r="R80" s="120"/>
      <c r="S80" s="162"/>
      <c r="T80" s="247"/>
      <c r="U80" s="260">
        <f t="shared" ref="U80:V89" si="47">+Y80+AA80+AC80+AE80+AG80</f>
        <v>33</v>
      </c>
      <c r="V80" s="261">
        <f t="shared" si="47"/>
        <v>14</v>
      </c>
      <c r="W80" s="262">
        <f t="shared" ref="W80:W89" si="48">+U80-V80</f>
        <v>19</v>
      </c>
      <c r="Y80" s="114">
        <f t="shared" ref="Y80:Y89" si="49">IF(F80="",0,IF(LEFT(F80,1)="-",ABS(F80),(IF(F80&gt;9,F80+2,11))))</f>
        <v>11</v>
      </c>
      <c r="Z80" s="115">
        <f t="shared" ref="Z80:Z85" si="50">IF(F80="",0,IF(LEFT(F80,1)="-",(IF(ABS(F80)&gt;9,(ABS(F80)+2),11)),F80))</f>
        <v>3</v>
      </c>
      <c r="AA80" s="114">
        <f t="shared" ref="AA80:AA89" si="51">IF(H80="",0,IF(LEFT(H80,1)="-",ABS(H80),(IF(H80&gt;9,H80+2,11))))</f>
        <v>11</v>
      </c>
      <c r="AB80" s="115">
        <f t="shared" ref="AB80:AB85" si="52">IF(H80="",0,IF(LEFT(H80,1)="-",(IF(ABS(H80)&gt;9,(ABS(H80)+2),11)),H80))</f>
        <v>7</v>
      </c>
      <c r="AC80" s="114">
        <f t="shared" ref="AC80:AC89" si="53">IF(J80="",0,IF(LEFT(J80,1)="-",ABS(J80),(IF(J80&gt;9,J80+2,11))))</f>
        <v>11</v>
      </c>
      <c r="AD80" s="115">
        <f t="shared" ref="AD80:AD85" si="54">IF(J80="",0,IF(LEFT(J80,1)="-",(IF(ABS(J80)&gt;9,(ABS(J80)+2),11)),J80))</f>
        <v>4</v>
      </c>
      <c r="AE80" s="114">
        <f t="shared" ref="AE80:AE89" si="55">IF(L80="",0,IF(LEFT(L80,1)="-",ABS(L80),(IF(L80&gt;9,L80+2,11))))</f>
        <v>0</v>
      </c>
      <c r="AF80" s="115">
        <f t="shared" ref="AF80:AF85" si="56">IF(L80="",0,IF(LEFT(L80,1)="-",(IF(ABS(L80)&gt;9,(ABS(L80)+2),11)),L80))</f>
        <v>0</v>
      </c>
      <c r="AG80" s="114">
        <f t="shared" ref="AG80:AG85" si="57">IF(N80="",0,IF(LEFT(N80,1)="-",ABS(N80),(IF(N80&gt;9,N80+2,11))))</f>
        <v>0</v>
      </c>
      <c r="AH80" s="115">
        <f t="shared" ref="AH80:AH85" si="58">IF(N80="",0,IF(LEFT(N80,1)="-",(IF(ABS(N80)&gt;9,(ABS(N80)+2),11)),N80))</f>
        <v>0</v>
      </c>
    </row>
    <row r="81" spans="1:34" ht="15.75">
      <c r="A81" s="251" t="s">
        <v>37</v>
      </c>
      <c r="B81" s="99" t="str">
        <f>IF(B74&gt;"",B74,"")</f>
        <v>Timo Haavisto</v>
      </c>
      <c r="C81" s="116" t="str">
        <f>IF(B76&gt;"",B76,"")</f>
        <v>Onni Kujala</v>
      </c>
      <c r="D81" s="263"/>
      <c r="E81" s="254"/>
      <c r="F81" s="264">
        <v>1</v>
      </c>
      <c r="G81" s="265"/>
      <c r="H81" s="264">
        <v>7</v>
      </c>
      <c r="I81" s="265"/>
      <c r="J81" s="264">
        <v>8</v>
      </c>
      <c r="K81" s="265"/>
      <c r="L81" s="264"/>
      <c r="M81" s="265"/>
      <c r="N81" s="264"/>
      <c r="O81" s="265"/>
      <c r="P81" s="258">
        <f t="shared" ref="P81:P89" si="59">IF(COUNTA(F81:N81)=0,"", COUNTIF(F81:N81,"&gt;=0"))</f>
        <v>3</v>
      </c>
      <c r="Q81" s="259">
        <f t="shared" ref="Q81:Q89" si="60">IF(COUNTA(F81:N81)=0,"",(IF(LEFT(F81,1)="-",1,0)+IF(LEFT(H81,1)="-",1,0)+IF(LEFT(J81,1)="-",1,0)+IF(LEFT(L81,1)="-",1,0)+IF(LEFT(N81,1)="-",1,0)))</f>
        <v>0</v>
      </c>
      <c r="R81" s="120"/>
      <c r="S81" s="162"/>
      <c r="T81" s="247"/>
      <c r="U81" s="266">
        <f t="shared" si="47"/>
        <v>33</v>
      </c>
      <c r="V81" s="267">
        <f t="shared" si="47"/>
        <v>16</v>
      </c>
      <c r="W81" s="268">
        <f t="shared" si="48"/>
        <v>17</v>
      </c>
      <c r="Y81" s="122">
        <f t="shared" si="49"/>
        <v>11</v>
      </c>
      <c r="Z81" s="123">
        <f t="shared" si="50"/>
        <v>1</v>
      </c>
      <c r="AA81" s="122">
        <f t="shared" si="51"/>
        <v>11</v>
      </c>
      <c r="AB81" s="123">
        <f t="shared" si="52"/>
        <v>7</v>
      </c>
      <c r="AC81" s="122">
        <f t="shared" si="53"/>
        <v>11</v>
      </c>
      <c r="AD81" s="123">
        <f t="shared" si="54"/>
        <v>8</v>
      </c>
      <c r="AE81" s="122">
        <f t="shared" si="55"/>
        <v>0</v>
      </c>
      <c r="AF81" s="123">
        <f t="shared" si="56"/>
        <v>0</v>
      </c>
      <c r="AG81" s="122">
        <f t="shared" si="57"/>
        <v>0</v>
      </c>
      <c r="AH81" s="123">
        <f t="shared" si="58"/>
        <v>0</v>
      </c>
    </row>
    <row r="82" spans="1:34" ht="16.5" thickBot="1">
      <c r="A82" s="251" t="s">
        <v>90</v>
      </c>
      <c r="B82" s="269" t="str">
        <f>IF(B75&gt;"",B75,"")</f>
        <v>Li Ming</v>
      </c>
      <c r="C82" s="270" t="str">
        <f>IF(B77&gt;"",B77,"")</f>
        <v>Arik Porthin</v>
      </c>
      <c r="D82" s="271"/>
      <c r="E82" s="272"/>
      <c r="F82" s="273">
        <v>5</v>
      </c>
      <c r="G82" s="274"/>
      <c r="H82" s="273">
        <v>2</v>
      </c>
      <c r="I82" s="274"/>
      <c r="J82" s="273">
        <v>3</v>
      </c>
      <c r="K82" s="274"/>
      <c r="L82" s="273"/>
      <c r="M82" s="274"/>
      <c r="N82" s="273"/>
      <c r="O82" s="274"/>
      <c r="P82" s="258">
        <f t="shared" si="59"/>
        <v>3</v>
      </c>
      <c r="Q82" s="259">
        <f t="shared" si="60"/>
        <v>0</v>
      </c>
      <c r="R82" s="120"/>
      <c r="S82" s="162"/>
      <c r="T82" s="247"/>
      <c r="U82" s="266">
        <f t="shared" si="47"/>
        <v>33</v>
      </c>
      <c r="V82" s="267">
        <f t="shared" si="47"/>
        <v>10</v>
      </c>
      <c r="W82" s="268">
        <f t="shared" si="48"/>
        <v>23</v>
      </c>
      <c r="Y82" s="122">
        <f t="shared" si="49"/>
        <v>11</v>
      </c>
      <c r="Z82" s="123">
        <f t="shared" si="50"/>
        <v>5</v>
      </c>
      <c r="AA82" s="122">
        <f t="shared" si="51"/>
        <v>11</v>
      </c>
      <c r="AB82" s="123">
        <f t="shared" si="52"/>
        <v>2</v>
      </c>
      <c r="AC82" s="122">
        <f t="shared" si="53"/>
        <v>11</v>
      </c>
      <c r="AD82" s="123">
        <f t="shared" si="54"/>
        <v>3</v>
      </c>
      <c r="AE82" s="122">
        <f t="shared" si="55"/>
        <v>0</v>
      </c>
      <c r="AF82" s="123">
        <f t="shared" si="56"/>
        <v>0</v>
      </c>
      <c r="AG82" s="122">
        <f t="shared" si="57"/>
        <v>0</v>
      </c>
      <c r="AH82" s="123">
        <f t="shared" si="58"/>
        <v>0</v>
      </c>
    </row>
    <row r="83" spans="1:34" ht="15.75">
      <c r="A83" s="251" t="s">
        <v>91</v>
      </c>
      <c r="B83" s="99" t="str">
        <f>IF(B73&gt;"",B73,"")</f>
        <v>Julmala Juha</v>
      </c>
      <c r="C83" s="116" t="str">
        <f>IF(B76&gt;"",B76,"")</f>
        <v>Onni Kujala</v>
      </c>
      <c r="D83" s="253"/>
      <c r="E83" s="254"/>
      <c r="F83" s="275">
        <v>10</v>
      </c>
      <c r="G83" s="276"/>
      <c r="H83" s="275">
        <v>10</v>
      </c>
      <c r="I83" s="276"/>
      <c r="J83" s="275">
        <v>5</v>
      </c>
      <c r="K83" s="276"/>
      <c r="L83" s="275"/>
      <c r="M83" s="276"/>
      <c r="N83" s="275"/>
      <c r="O83" s="276"/>
      <c r="P83" s="258">
        <f t="shared" si="59"/>
        <v>3</v>
      </c>
      <c r="Q83" s="259">
        <f t="shared" si="60"/>
        <v>0</v>
      </c>
      <c r="R83" s="120"/>
      <c r="S83" s="162"/>
      <c r="T83" s="247"/>
      <c r="U83" s="266">
        <f t="shared" si="47"/>
        <v>35</v>
      </c>
      <c r="V83" s="267">
        <f t="shared" si="47"/>
        <v>25</v>
      </c>
      <c r="W83" s="268">
        <f t="shared" si="48"/>
        <v>10</v>
      </c>
      <c r="Y83" s="122">
        <f t="shared" si="49"/>
        <v>12</v>
      </c>
      <c r="Z83" s="123">
        <f t="shared" si="50"/>
        <v>10</v>
      </c>
      <c r="AA83" s="122">
        <f t="shared" si="51"/>
        <v>12</v>
      </c>
      <c r="AB83" s="123">
        <f t="shared" si="52"/>
        <v>10</v>
      </c>
      <c r="AC83" s="122">
        <f t="shared" si="53"/>
        <v>11</v>
      </c>
      <c r="AD83" s="123">
        <f t="shared" si="54"/>
        <v>5</v>
      </c>
      <c r="AE83" s="122">
        <f t="shared" si="55"/>
        <v>0</v>
      </c>
      <c r="AF83" s="123">
        <f t="shared" si="56"/>
        <v>0</v>
      </c>
      <c r="AG83" s="122">
        <f t="shared" si="57"/>
        <v>0</v>
      </c>
      <c r="AH83" s="123">
        <f t="shared" si="58"/>
        <v>0</v>
      </c>
    </row>
    <row r="84" spans="1:34" ht="15.75">
      <c r="A84" s="251" t="s">
        <v>92</v>
      </c>
      <c r="B84" s="99" t="str">
        <f>IF(B74&gt;"",B74,"")</f>
        <v>Timo Haavisto</v>
      </c>
      <c r="C84" s="116" t="str">
        <f>IF(B77&gt;"",B77,"")</f>
        <v>Arik Porthin</v>
      </c>
      <c r="D84" s="263"/>
      <c r="E84" s="254"/>
      <c r="F84" s="277">
        <v>9</v>
      </c>
      <c r="G84" s="278"/>
      <c r="H84" s="277">
        <v>9</v>
      </c>
      <c r="I84" s="278"/>
      <c r="J84" s="277">
        <v>9</v>
      </c>
      <c r="K84" s="278"/>
      <c r="L84" s="279"/>
      <c r="M84" s="265"/>
      <c r="N84" s="279"/>
      <c r="O84" s="265"/>
      <c r="P84" s="258">
        <f t="shared" si="59"/>
        <v>3</v>
      </c>
      <c r="Q84" s="259">
        <f t="shared" si="60"/>
        <v>0</v>
      </c>
      <c r="R84" s="120"/>
      <c r="S84" s="162"/>
      <c r="T84" s="247"/>
      <c r="U84" s="266">
        <f t="shared" si="47"/>
        <v>33</v>
      </c>
      <c r="V84" s="267">
        <f t="shared" si="47"/>
        <v>27</v>
      </c>
      <c r="W84" s="268">
        <f t="shared" si="48"/>
        <v>6</v>
      </c>
      <c r="Y84" s="122">
        <f t="shared" si="49"/>
        <v>11</v>
      </c>
      <c r="Z84" s="123">
        <f t="shared" si="50"/>
        <v>9</v>
      </c>
      <c r="AA84" s="122">
        <f t="shared" si="51"/>
        <v>11</v>
      </c>
      <c r="AB84" s="123">
        <f t="shared" si="52"/>
        <v>9</v>
      </c>
      <c r="AC84" s="122">
        <f t="shared" si="53"/>
        <v>11</v>
      </c>
      <c r="AD84" s="123">
        <f t="shared" si="54"/>
        <v>9</v>
      </c>
      <c r="AE84" s="122">
        <f t="shared" si="55"/>
        <v>0</v>
      </c>
      <c r="AF84" s="123">
        <f t="shared" si="56"/>
        <v>0</v>
      </c>
      <c r="AG84" s="122">
        <f t="shared" si="57"/>
        <v>0</v>
      </c>
      <c r="AH84" s="123">
        <f t="shared" si="58"/>
        <v>0</v>
      </c>
    </row>
    <row r="85" spans="1:34" ht="16.5" thickBot="1">
      <c r="A85" s="251" t="s">
        <v>36</v>
      </c>
      <c r="B85" s="269" t="str">
        <f>IF(B73&gt;"",B73,"")</f>
        <v>Julmala Juha</v>
      </c>
      <c r="C85" s="270" t="str">
        <f>IF(B75&gt;"",B75,"")</f>
        <v>Li Ming</v>
      </c>
      <c r="D85" s="271"/>
      <c r="E85" s="272"/>
      <c r="F85" s="273">
        <v>-9</v>
      </c>
      <c r="G85" s="274"/>
      <c r="H85" s="273">
        <v>5</v>
      </c>
      <c r="I85" s="274"/>
      <c r="J85" s="273">
        <v>-8</v>
      </c>
      <c r="K85" s="274"/>
      <c r="L85" s="273">
        <v>11</v>
      </c>
      <c r="M85" s="274"/>
      <c r="N85" s="273">
        <v>-7</v>
      </c>
      <c r="O85" s="274"/>
      <c r="P85" s="258">
        <f t="shared" si="59"/>
        <v>2</v>
      </c>
      <c r="Q85" s="259">
        <f t="shared" si="60"/>
        <v>3</v>
      </c>
      <c r="R85" s="120"/>
      <c r="S85" s="162"/>
      <c r="T85" s="247"/>
      <c r="U85" s="266">
        <f t="shared" si="47"/>
        <v>48</v>
      </c>
      <c r="V85" s="267">
        <f t="shared" si="47"/>
        <v>49</v>
      </c>
      <c r="W85" s="268">
        <f t="shared" si="48"/>
        <v>-1</v>
      </c>
      <c r="Y85" s="140">
        <f t="shared" si="49"/>
        <v>9</v>
      </c>
      <c r="Z85" s="141">
        <f t="shared" si="50"/>
        <v>11</v>
      </c>
      <c r="AA85" s="140">
        <f t="shared" si="51"/>
        <v>11</v>
      </c>
      <c r="AB85" s="141">
        <f t="shared" si="52"/>
        <v>5</v>
      </c>
      <c r="AC85" s="140">
        <f t="shared" si="53"/>
        <v>8</v>
      </c>
      <c r="AD85" s="141">
        <f t="shared" si="54"/>
        <v>11</v>
      </c>
      <c r="AE85" s="140">
        <f t="shared" si="55"/>
        <v>13</v>
      </c>
      <c r="AF85" s="141">
        <f t="shared" si="56"/>
        <v>11</v>
      </c>
      <c r="AG85" s="140">
        <f t="shared" si="57"/>
        <v>7</v>
      </c>
      <c r="AH85" s="141">
        <f t="shared" si="58"/>
        <v>11</v>
      </c>
    </row>
    <row r="86" spans="1:34" ht="15.75">
      <c r="A86" s="251" t="s">
        <v>93</v>
      </c>
      <c r="B86" s="99" t="str">
        <f>IF(B76&gt;"",B76,"")</f>
        <v>Onni Kujala</v>
      </c>
      <c r="C86" s="116" t="str">
        <f>IF(B77&gt;"",B77,"")</f>
        <v>Arik Porthin</v>
      </c>
      <c r="D86" s="253"/>
      <c r="E86" s="254"/>
      <c r="F86" s="275">
        <v>9</v>
      </c>
      <c r="G86" s="276"/>
      <c r="H86" s="275">
        <v>5</v>
      </c>
      <c r="I86" s="276"/>
      <c r="J86" s="275">
        <v>4</v>
      </c>
      <c r="K86" s="276"/>
      <c r="L86" s="275"/>
      <c r="M86" s="276"/>
      <c r="N86" s="275"/>
      <c r="O86" s="276"/>
      <c r="P86" s="258">
        <f t="shared" si="59"/>
        <v>3</v>
      </c>
      <c r="Q86" s="259">
        <f t="shared" si="60"/>
        <v>0</v>
      </c>
      <c r="R86" s="120"/>
      <c r="S86" s="162"/>
      <c r="T86" s="247"/>
      <c r="U86" s="266">
        <f t="shared" si="47"/>
        <v>33</v>
      </c>
      <c r="V86" s="267">
        <f t="shared" si="47"/>
        <v>18</v>
      </c>
      <c r="W86" s="268">
        <f t="shared" si="48"/>
        <v>15</v>
      </c>
      <c r="Y86" s="114">
        <f t="shared" si="49"/>
        <v>11</v>
      </c>
      <c r="Z86" s="115">
        <f>IF(F86="",0,IF(LEFT(F86,1)="-",(IF(ABS(F86)&gt;9,(ABS(F86)+2),11)),F86))</f>
        <v>9</v>
      </c>
      <c r="AA86" s="114">
        <f t="shared" si="51"/>
        <v>11</v>
      </c>
      <c r="AB86" s="115">
        <f>IF(H86="",0,IF(LEFT(H86,1)="-",(IF(ABS(H86)&gt;9,(ABS(H86)+2),11)),H86))</f>
        <v>5</v>
      </c>
      <c r="AC86" s="114">
        <f t="shared" si="53"/>
        <v>11</v>
      </c>
      <c r="AD86" s="115">
        <f>IF(J86="",0,IF(LEFT(J86,1)="-",(IF(ABS(J86)&gt;9,(ABS(J86)+2),11)),J86))</f>
        <v>4</v>
      </c>
      <c r="AE86" s="114">
        <f t="shared" si="55"/>
        <v>0</v>
      </c>
      <c r="AF86" s="115">
        <f>IF(L86="",0,IF(LEFT(L86,1)="-",(IF(ABS(L86)&gt;9,(ABS(L86)+2),11)),L86))</f>
        <v>0</v>
      </c>
      <c r="AG86" s="114">
        <f>IF(N86="",0,IF(LEFT(N86,1)="-",ABS(N86),(IF(N86&gt;9,N86+2,11))))</f>
        <v>0</v>
      </c>
      <c r="AH86" s="115">
        <f>IF(N86="",0,IF(LEFT(N86,1)="-",(IF(ABS(N86)&gt;9,(ABS(N86)+2),11)),N86))</f>
        <v>0</v>
      </c>
    </row>
    <row r="87" spans="1:34" ht="15.75">
      <c r="A87" s="251" t="s">
        <v>39</v>
      </c>
      <c r="B87" s="99" t="str">
        <f>IF(B74&gt;"",B74,"")</f>
        <v>Timo Haavisto</v>
      </c>
      <c r="C87" s="116" t="str">
        <f>IF(B75&gt;"",B75,"")</f>
        <v>Li Ming</v>
      </c>
      <c r="D87" s="263"/>
      <c r="E87" s="254"/>
      <c r="F87" s="277">
        <v>-8</v>
      </c>
      <c r="G87" s="278"/>
      <c r="H87" s="277">
        <v>-6</v>
      </c>
      <c r="I87" s="278"/>
      <c r="J87" s="277">
        <v>-11</v>
      </c>
      <c r="K87" s="278"/>
      <c r="L87" s="279"/>
      <c r="M87" s="265"/>
      <c r="N87" s="279"/>
      <c r="O87" s="265"/>
      <c r="P87" s="258">
        <f t="shared" si="59"/>
        <v>0</v>
      </c>
      <c r="Q87" s="259">
        <f t="shared" si="60"/>
        <v>3</v>
      </c>
      <c r="R87" s="120"/>
      <c r="S87" s="162"/>
      <c r="T87" s="247"/>
      <c r="U87" s="266">
        <f t="shared" si="47"/>
        <v>25</v>
      </c>
      <c r="V87" s="267">
        <f t="shared" si="47"/>
        <v>35</v>
      </c>
      <c r="W87" s="268">
        <f t="shared" si="48"/>
        <v>-10</v>
      </c>
      <c r="Y87" s="122">
        <f t="shared" si="49"/>
        <v>8</v>
      </c>
      <c r="Z87" s="123">
        <f>IF(F87="",0,IF(LEFT(F87,1)="-",(IF(ABS(F87)&gt;9,(ABS(F87)+2),11)),F87))</f>
        <v>11</v>
      </c>
      <c r="AA87" s="122">
        <f t="shared" si="51"/>
        <v>6</v>
      </c>
      <c r="AB87" s="123">
        <f>IF(H87="",0,IF(LEFT(H87,1)="-",(IF(ABS(H87)&gt;9,(ABS(H87)+2),11)),H87))</f>
        <v>11</v>
      </c>
      <c r="AC87" s="122">
        <f t="shared" si="53"/>
        <v>11</v>
      </c>
      <c r="AD87" s="123">
        <f>IF(J87="",0,IF(LEFT(J87,1)="-",(IF(ABS(J87)&gt;9,(ABS(J87)+2),11)),J87))</f>
        <v>13</v>
      </c>
      <c r="AE87" s="122">
        <f t="shared" si="55"/>
        <v>0</v>
      </c>
      <c r="AF87" s="123">
        <f>IF(L87="",0,IF(LEFT(L87,1)="-",(IF(ABS(L87)&gt;9,(ABS(L87)+2),11)),L87))</f>
        <v>0</v>
      </c>
      <c r="AG87" s="122">
        <f>IF(N87="",0,IF(LEFT(N87,1)="-",ABS(N87),(IF(N87&gt;9,N87+2,11))))</f>
        <v>0</v>
      </c>
      <c r="AH87" s="123">
        <f>IF(N87="",0,IF(LEFT(N87,1)="-",(IF(ABS(N87)&gt;9,(ABS(N87)+2),11)),N87))</f>
        <v>0</v>
      </c>
    </row>
    <row r="88" spans="1:34" ht="16.5" thickBot="1">
      <c r="A88" s="251" t="s">
        <v>94</v>
      </c>
      <c r="B88" s="269" t="str">
        <f>IF(B75&gt;"",B75,"")</f>
        <v>Li Ming</v>
      </c>
      <c r="C88" s="270" t="str">
        <f>IF(B76&gt;"",B76,"")</f>
        <v>Onni Kujala</v>
      </c>
      <c r="D88" s="271"/>
      <c r="E88" s="272"/>
      <c r="F88" s="273">
        <v>6</v>
      </c>
      <c r="G88" s="274"/>
      <c r="H88" s="273">
        <v>6</v>
      </c>
      <c r="I88" s="274"/>
      <c r="J88" s="273">
        <v>6</v>
      </c>
      <c r="K88" s="274"/>
      <c r="L88" s="273"/>
      <c r="M88" s="274"/>
      <c r="N88" s="273"/>
      <c r="O88" s="274"/>
      <c r="P88" s="258">
        <f t="shared" si="59"/>
        <v>3</v>
      </c>
      <c r="Q88" s="259">
        <f t="shared" si="60"/>
        <v>0</v>
      </c>
      <c r="R88" s="120"/>
      <c r="S88" s="162"/>
      <c r="T88" s="247"/>
      <c r="U88" s="266">
        <f t="shared" si="47"/>
        <v>33</v>
      </c>
      <c r="V88" s="267">
        <f t="shared" si="47"/>
        <v>18</v>
      </c>
      <c r="W88" s="268">
        <f t="shared" si="48"/>
        <v>15</v>
      </c>
      <c r="Y88" s="122">
        <f t="shared" si="49"/>
        <v>11</v>
      </c>
      <c r="Z88" s="123">
        <f>IF(F88="",0,IF(LEFT(F88,1)="-",(IF(ABS(F88)&gt;9,(ABS(F88)+2),11)),F88))</f>
        <v>6</v>
      </c>
      <c r="AA88" s="122">
        <f t="shared" si="51"/>
        <v>11</v>
      </c>
      <c r="AB88" s="123">
        <f>IF(H88="",0,IF(LEFT(H88,1)="-",(IF(ABS(H88)&gt;9,(ABS(H88)+2),11)),H88))</f>
        <v>6</v>
      </c>
      <c r="AC88" s="122">
        <f t="shared" si="53"/>
        <v>11</v>
      </c>
      <c r="AD88" s="123">
        <f>IF(J88="",0,IF(LEFT(J88,1)="-",(IF(ABS(J88)&gt;9,(ABS(J88)+2),11)),J88))</f>
        <v>6</v>
      </c>
      <c r="AE88" s="122">
        <f t="shared" si="55"/>
        <v>0</v>
      </c>
      <c r="AF88" s="123">
        <f>IF(L88="",0,IF(LEFT(L88,1)="-",(IF(ABS(L88)&gt;9,(ABS(L88)+2),11)),L88))</f>
        <v>0</v>
      </c>
      <c r="AG88" s="122">
        <f>IF(N88="",0,IF(LEFT(N88,1)="-",ABS(N88),(IF(N88&gt;9,N88+2,11))))</f>
        <v>0</v>
      </c>
      <c r="AH88" s="123">
        <f>IF(N88="",0,IF(LEFT(N88,1)="-",(IF(ABS(N88)&gt;9,(ABS(N88)+2),11)),N88))</f>
        <v>0</v>
      </c>
    </row>
    <row r="89" spans="1:34" ht="16.5" thickBot="1">
      <c r="A89" s="280" t="s">
        <v>40</v>
      </c>
      <c r="B89" s="130" t="str">
        <f>IF(B73&gt;"",B73,"")</f>
        <v>Julmala Juha</v>
      </c>
      <c r="C89" s="131" t="str">
        <f>IF(B74&gt;"",B74,"")</f>
        <v>Timo Haavisto</v>
      </c>
      <c r="D89" s="281"/>
      <c r="E89" s="282"/>
      <c r="F89" s="283">
        <v>-8</v>
      </c>
      <c r="G89" s="284"/>
      <c r="H89" s="283">
        <v>7</v>
      </c>
      <c r="I89" s="284"/>
      <c r="J89" s="283">
        <v>1</v>
      </c>
      <c r="K89" s="284"/>
      <c r="L89" s="283">
        <v>1</v>
      </c>
      <c r="M89" s="284"/>
      <c r="N89" s="283"/>
      <c r="O89" s="284"/>
      <c r="P89" s="285">
        <f t="shared" si="59"/>
        <v>3</v>
      </c>
      <c r="Q89" s="286">
        <f t="shared" si="60"/>
        <v>1</v>
      </c>
      <c r="R89" s="138"/>
      <c r="S89" s="287"/>
      <c r="T89" s="247"/>
      <c r="U89" s="288">
        <f t="shared" si="47"/>
        <v>41</v>
      </c>
      <c r="V89" s="289">
        <f t="shared" si="47"/>
        <v>20</v>
      </c>
      <c r="W89" s="290">
        <f t="shared" si="48"/>
        <v>21</v>
      </c>
      <c r="Y89" s="122">
        <f t="shared" si="49"/>
        <v>8</v>
      </c>
      <c r="Z89" s="123">
        <f>IF(F89="",0,IF(LEFT(F89,1)="-",(IF(ABS(F89)&gt;9,(ABS(F89)+2),11)),F89))</f>
        <v>11</v>
      </c>
      <c r="AA89" s="122">
        <f t="shared" si="51"/>
        <v>11</v>
      </c>
      <c r="AB89" s="123">
        <f>IF(H89="",0,IF(LEFT(H89,1)="-",(IF(ABS(H89)&gt;9,(ABS(H89)+2),11)),H89))</f>
        <v>7</v>
      </c>
      <c r="AC89" s="122">
        <f t="shared" si="53"/>
        <v>11</v>
      </c>
      <c r="AD89" s="123">
        <f>IF(J89="",0,IF(LEFT(J89,1)="-",(IF(ABS(J89)&gt;9,(ABS(J89)+2),11)),J89))</f>
        <v>1</v>
      </c>
      <c r="AE89" s="122">
        <f t="shared" si="55"/>
        <v>11</v>
      </c>
      <c r="AF89" s="123">
        <f>IF(L89="",0,IF(LEFT(L89,1)="-",(IF(ABS(L89)&gt;9,(ABS(L89)+2),11)),L89))</f>
        <v>1</v>
      </c>
      <c r="AG89" s="122">
        <f>IF(N89="",0,IF(LEFT(N89,1)="-",ABS(N89),(IF(N89&gt;9,N89+2,11))))</f>
        <v>0</v>
      </c>
      <c r="AH89" s="123">
        <f>IF(N89="",0,IF(LEFT(N89,1)="-",(IF(ABS(N89)&gt;9,(ABS(N89)+2),11)),N89))</f>
        <v>0</v>
      </c>
    </row>
    <row r="90" spans="1:34" ht="15.75" thickTop="1"/>
    <row r="93" spans="1:34" ht="15.75" thickBot="1"/>
    <row r="94" spans="1:34" ht="18">
      <c r="A94" s="142"/>
      <c r="B94" s="143" t="s">
        <v>46</v>
      </c>
      <c r="C94" s="144"/>
      <c r="D94" s="144"/>
      <c r="E94" s="144"/>
      <c r="F94" s="145"/>
      <c r="G94" s="146"/>
      <c r="H94" s="147"/>
      <c r="I94" s="147"/>
    </row>
    <row r="95" spans="1:34" ht="15.75">
      <c r="A95" s="142"/>
      <c r="B95" s="148" t="s">
        <v>98</v>
      </c>
      <c r="C95" s="149"/>
      <c r="D95" s="149"/>
      <c r="E95" s="149"/>
      <c r="F95" s="150"/>
      <c r="G95" s="146"/>
      <c r="H95" s="147"/>
      <c r="I95" s="147"/>
    </row>
    <row r="96" spans="1:34" ht="16.5" thickBot="1">
      <c r="A96" s="142"/>
      <c r="B96" s="151" t="s">
        <v>48</v>
      </c>
      <c r="C96" s="152"/>
      <c r="D96" s="152"/>
      <c r="E96" s="152"/>
      <c r="F96" s="153"/>
      <c r="G96" s="146"/>
      <c r="H96" s="147"/>
      <c r="I96" s="147"/>
    </row>
    <row r="97" spans="1:36">
      <c r="A97" s="154"/>
      <c r="B97" s="155"/>
      <c r="C97" s="155"/>
      <c r="D97" s="156"/>
      <c r="E97" s="156"/>
      <c r="F97" s="156"/>
      <c r="G97" s="147"/>
      <c r="H97" s="147"/>
      <c r="I97" s="147"/>
    </row>
    <row r="98" spans="1:36">
      <c r="A98" s="157"/>
      <c r="B98" s="157" t="s">
        <v>49</v>
      </c>
      <c r="C98" s="163" t="s">
        <v>50</v>
      </c>
      <c r="D98" s="164" t="s">
        <v>51</v>
      </c>
      <c r="E98" s="165"/>
      <c r="F98" s="291"/>
      <c r="J98" s="162"/>
      <c r="K98" s="147"/>
      <c r="P98" s="147"/>
      <c r="U98" s="147"/>
      <c r="Z98" s="147"/>
    </row>
    <row r="99" spans="1:36">
      <c r="A99" s="158" t="s">
        <v>9</v>
      </c>
      <c r="B99" s="158" t="s">
        <v>52</v>
      </c>
      <c r="C99" s="166" t="s">
        <v>71</v>
      </c>
      <c r="D99" s="167" t="s">
        <v>22</v>
      </c>
      <c r="E99" s="168"/>
      <c r="F99" s="293"/>
      <c r="G99" s="294"/>
      <c r="H99" s="294"/>
      <c r="I99" s="295"/>
      <c r="J99" s="161" t="s">
        <v>99</v>
      </c>
      <c r="K99" s="161"/>
      <c r="L99" s="161"/>
      <c r="M99" s="161"/>
      <c r="N99" s="161"/>
      <c r="O99" s="161"/>
      <c r="P99" s="162"/>
      <c r="Q99" s="147"/>
      <c r="R99" s="162"/>
      <c r="S99" s="162"/>
      <c r="T99" s="162"/>
      <c r="U99" s="162"/>
      <c r="V99" s="147"/>
      <c r="W99" s="162"/>
      <c r="X99" s="162"/>
      <c r="Y99" s="162"/>
      <c r="Z99" s="162"/>
      <c r="AA99" s="147"/>
      <c r="AB99" s="162"/>
      <c r="AC99" s="162"/>
      <c r="AD99" s="162"/>
      <c r="AE99" s="162"/>
    </row>
    <row r="100" spans="1:36">
      <c r="A100" s="158" t="s">
        <v>10</v>
      </c>
      <c r="B100" s="158"/>
      <c r="C100" s="166"/>
      <c r="D100" s="167"/>
      <c r="E100" s="168"/>
      <c r="F100" s="296"/>
      <c r="G100" s="297"/>
      <c r="H100" s="297"/>
      <c r="I100" s="298"/>
      <c r="J100" s="170" t="s">
        <v>100</v>
      </c>
      <c r="K100" s="171"/>
      <c r="L100" s="171"/>
      <c r="M100" s="171"/>
      <c r="N100" s="171"/>
      <c r="O100" s="172"/>
      <c r="P100" s="161" t="s">
        <v>99</v>
      </c>
      <c r="Q100" s="161"/>
      <c r="R100" s="161"/>
      <c r="S100" s="161"/>
      <c r="T100" s="161"/>
      <c r="U100" s="161"/>
      <c r="V100" s="147"/>
      <c r="W100" s="162"/>
      <c r="X100" s="162"/>
      <c r="Y100" s="162"/>
      <c r="Z100" s="162"/>
      <c r="AA100" s="147"/>
      <c r="AB100" s="162"/>
      <c r="AC100" s="162"/>
      <c r="AD100" s="162"/>
      <c r="AE100" s="162"/>
    </row>
    <row r="101" spans="1:36">
      <c r="A101" s="157" t="s">
        <v>11</v>
      </c>
      <c r="B101" s="157"/>
      <c r="C101" s="163"/>
      <c r="D101" s="164"/>
      <c r="E101" s="165"/>
      <c r="F101" s="170"/>
      <c r="G101" s="171"/>
      <c r="H101" s="171"/>
      <c r="I101" s="172"/>
      <c r="J101" s="173" t="s">
        <v>101</v>
      </c>
      <c r="K101" s="174"/>
      <c r="L101" s="174"/>
      <c r="M101" s="174"/>
      <c r="N101" s="174"/>
      <c r="O101" s="174"/>
      <c r="P101" s="176"/>
      <c r="Q101" s="177"/>
      <c r="R101" s="177"/>
      <c r="S101" s="177"/>
      <c r="T101" s="177"/>
      <c r="U101" s="178"/>
      <c r="V101" s="147"/>
      <c r="W101" s="162"/>
      <c r="X101" s="162"/>
      <c r="Y101" s="162"/>
      <c r="Z101" s="162"/>
      <c r="AA101" s="147"/>
      <c r="AB101" s="162"/>
      <c r="AC101" s="162"/>
      <c r="AD101" s="162"/>
      <c r="AE101" s="162"/>
    </row>
    <row r="102" spans="1:36">
      <c r="A102" s="157" t="s">
        <v>12</v>
      </c>
      <c r="B102" s="157" t="s">
        <v>102</v>
      </c>
      <c r="C102" s="163" t="s">
        <v>95</v>
      </c>
      <c r="D102" s="164" t="s">
        <v>73</v>
      </c>
      <c r="E102" s="165"/>
      <c r="F102" s="173"/>
      <c r="G102" s="174"/>
      <c r="H102" s="174"/>
      <c r="I102" s="175"/>
      <c r="J102" s="161" t="s">
        <v>103</v>
      </c>
      <c r="K102" s="161"/>
      <c r="L102" s="161"/>
      <c r="M102" s="161"/>
      <c r="N102" s="161"/>
      <c r="O102" s="161"/>
      <c r="P102" s="161" t="s">
        <v>104</v>
      </c>
      <c r="Q102" s="161"/>
      <c r="R102" s="161"/>
      <c r="S102" s="161"/>
      <c r="T102" s="161"/>
      <c r="U102" s="180"/>
      <c r="V102" s="161" t="s">
        <v>99</v>
      </c>
      <c r="W102" s="161"/>
      <c r="X102" s="161"/>
      <c r="Y102" s="161"/>
      <c r="Z102" s="161"/>
      <c r="AA102" s="161"/>
      <c r="AB102" s="162"/>
      <c r="AC102" s="162"/>
      <c r="AD102" s="162"/>
      <c r="AE102" s="162"/>
    </row>
    <row r="103" spans="1:36">
      <c r="A103" s="158" t="s">
        <v>59</v>
      </c>
      <c r="B103" s="158" t="s">
        <v>55</v>
      </c>
      <c r="C103" s="166" t="s">
        <v>78</v>
      </c>
      <c r="D103" s="167" t="s">
        <v>76</v>
      </c>
      <c r="E103" s="168"/>
      <c r="F103" s="293" t="s">
        <v>105</v>
      </c>
      <c r="G103" s="294"/>
      <c r="H103" s="294"/>
      <c r="I103" s="295"/>
      <c r="J103" s="173" t="s">
        <v>106</v>
      </c>
      <c r="K103" s="174"/>
      <c r="L103" s="174"/>
      <c r="M103" s="174"/>
      <c r="N103" s="174"/>
      <c r="O103" s="174"/>
      <c r="P103" s="161" t="s">
        <v>107</v>
      </c>
      <c r="Q103" s="161"/>
      <c r="R103" s="161"/>
      <c r="S103" s="161"/>
      <c r="T103" s="161"/>
      <c r="U103" s="161"/>
      <c r="V103" s="170"/>
      <c r="W103" s="171"/>
      <c r="X103" s="171"/>
      <c r="Y103" s="171"/>
      <c r="Z103" s="171"/>
      <c r="AA103" s="172"/>
      <c r="AB103" s="162"/>
      <c r="AC103" s="162"/>
      <c r="AD103" s="162"/>
      <c r="AE103" s="162"/>
      <c r="AJ103" s="162"/>
    </row>
    <row r="104" spans="1:36">
      <c r="A104" s="158" t="s">
        <v>62</v>
      </c>
      <c r="B104" s="158" t="s">
        <v>108</v>
      </c>
      <c r="C104" s="166" t="s">
        <v>80</v>
      </c>
      <c r="D104" s="167" t="s">
        <v>73</v>
      </c>
      <c r="E104" s="168"/>
      <c r="F104" s="296" t="s">
        <v>66</v>
      </c>
      <c r="G104" s="297"/>
      <c r="H104" s="297"/>
      <c r="I104" s="298"/>
      <c r="J104" s="170" t="s">
        <v>109</v>
      </c>
      <c r="K104" s="171"/>
      <c r="L104" s="171"/>
      <c r="M104" s="171"/>
      <c r="N104" s="171"/>
      <c r="O104" s="171"/>
      <c r="P104" s="181"/>
      <c r="Q104" s="182"/>
      <c r="R104" s="182"/>
      <c r="S104" s="182"/>
      <c r="T104" s="182"/>
      <c r="U104" s="182"/>
      <c r="V104" s="179"/>
      <c r="W104" s="161"/>
      <c r="X104" s="161"/>
      <c r="Y104" s="161"/>
      <c r="Z104" s="161"/>
      <c r="AA104" s="180"/>
      <c r="AB104" s="147"/>
      <c r="AC104" s="162"/>
      <c r="AD104" s="162"/>
      <c r="AE104" s="162"/>
    </row>
    <row r="105" spans="1:36">
      <c r="A105" s="157" t="s">
        <v>64</v>
      </c>
      <c r="B105" s="157"/>
      <c r="C105" s="163"/>
      <c r="D105" s="164"/>
      <c r="E105" s="165"/>
      <c r="F105" s="170"/>
      <c r="G105" s="171"/>
      <c r="H105" s="171"/>
      <c r="I105" s="172"/>
      <c r="J105" s="173" t="s">
        <v>110</v>
      </c>
      <c r="K105" s="174"/>
      <c r="L105" s="174"/>
      <c r="M105" s="174"/>
      <c r="N105" s="174"/>
      <c r="O105" s="175"/>
      <c r="P105" s="161" t="s">
        <v>111</v>
      </c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80"/>
      <c r="AB105" s="147"/>
      <c r="AC105" s="162"/>
      <c r="AD105" s="162"/>
      <c r="AE105" s="162"/>
    </row>
    <row r="106" spans="1:36">
      <c r="A106" s="157" t="s">
        <v>68</v>
      </c>
      <c r="B106" s="157" t="s">
        <v>112</v>
      </c>
      <c r="C106" s="292" t="s">
        <v>113</v>
      </c>
      <c r="D106" s="164" t="s">
        <v>85</v>
      </c>
      <c r="E106" s="165"/>
      <c r="F106" s="173"/>
      <c r="G106" s="174"/>
      <c r="H106" s="174"/>
      <c r="I106" s="175"/>
      <c r="J106" s="161" t="s">
        <v>111</v>
      </c>
      <c r="K106" s="161"/>
      <c r="L106" s="161"/>
      <c r="M106" s="161"/>
      <c r="N106" s="161"/>
      <c r="O106" s="161"/>
      <c r="P106" s="162"/>
      <c r="Q106" s="147"/>
      <c r="R106" s="162"/>
      <c r="S106" s="162"/>
      <c r="T106" s="162"/>
      <c r="U106" s="162"/>
      <c r="V106" s="161" t="s">
        <v>114</v>
      </c>
      <c r="W106" s="161"/>
      <c r="X106" s="161"/>
      <c r="Y106" s="161"/>
      <c r="Z106" s="161"/>
      <c r="AA106" s="180"/>
      <c r="AB106" s="173" t="s">
        <v>71</v>
      </c>
      <c r="AC106" s="174"/>
      <c r="AD106" s="174"/>
      <c r="AE106" s="174"/>
      <c r="AF106" s="184"/>
    </row>
    <row r="107" spans="1:36">
      <c r="A107" s="155"/>
      <c r="B107" s="155"/>
      <c r="C107" s="155"/>
      <c r="D107" s="161"/>
      <c r="E107" s="161"/>
      <c r="F107" s="291"/>
      <c r="K107" s="147"/>
      <c r="P107" s="162"/>
      <c r="Q107" s="147"/>
      <c r="R107" s="162"/>
      <c r="S107" s="162"/>
      <c r="T107" s="162"/>
      <c r="U107" s="162"/>
      <c r="V107" s="161" t="s">
        <v>101</v>
      </c>
      <c r="W107" s="161"/>
      <c r="X107" s="161"/>
      <c r="Y107" s="161"/>
      <c r="Z107" s="161"/>
      <c r="AA107" s="180"/>
      <c r="AB107" s="161" t="s">
        <v>22</v>
      </c>
      <c r="AC107" s="161"/>
      <c r="AD107" s="161"/>
      <c r="AE107" s="161"/>
      <c r="AF107" s="184"/>
    </row>
    <row r="108" spans="1:36">
      <c r="A108" s="158" t="s">
        <v>115</v>
      </c>
      <c r="B108" s="158" t="s">
        <v>116</v>
      </c>
      <c r="C108" s="166" t="s">
        <v>81</v>
      </c>
      <c r="D108" s="167" t="s">
        <v>76</v>
      </c>
      <c r="E108" s="168"/>
      <c r="F108" s="293"/>
      <c r="G108" s="294"/>
      <c r="H108" s="294"/>
      <c r="I108" s="295"/>
      <c r="J108" s="161" t="s">
        <v>117</v>
      </c>
      <c r="K108" s="161"/>
      <c r="L108" s="161"/>
      <c r="M108" s="161"/>
      <c r="N108" s="161"/>
      <c r="O108" s="161"/>
      <c r="P108" s="162"/>
      <c r="Q108" s="147"/>
      <c r="R108" s="162"/>
      <c r="S108" s="162"/>
      <c r="T108" s="162"/>
      <c r="U108" s="162"/>
      <c r="V108" s="161"/>
      <c r="W108" s="161"/>
      <c r="X108" s="161"/>
      <c r="Y108" s="161"/>
      <c r="Z108" s="161"/>
      <c r="AA108" s="180"/>
      <c r="AB108" s="147"/>
      <c r="AC108" s="162"/>
      <c r="AD108" s="162"/>
      <c r="AE108" s="162"/>
    </row>
    <row r="109" spans="1:36">
      <c r="A109" s="158" t="s">
        <v>118</v>
      </c>
      <c r="B109" s="158"/>
      <c r="C109" s="166"/>
      <c r="D109" s="167"/>
      <c r="E109" s="168"/>
      <c r="F109" s="296"/>
      <c r="G109" s="297"/>
      <c r="H109" s="297"/>
      <c r="I109" s="298"/>
      <c r="J109" s="170" t="s">
        <v>119</v>
      </c>
      <c r="K109" s="171"/>
      <c r="L109" s="171"/>
      <c r="M109" s="171"/>
      <c r="N109" s="171"/>
      <c r="O109" s="172"/>
      <c r="P109" s="173" t="s">
        <v>117</v>
      </c>
      <c r="Q109" s="174"/>
      <c r="R109" s="174"/>
      <c r="S109" s="174"/>
      <c r="T109" s="174"/>
      <c r="U109" s="174"/>
      <c r="V109" s="161"/>
      <c r="W109" s="161"/>
      <c r="X109" s="161"/>
      <c r="Y109" s="161"/>
      <c r="Z109" s="161"/>
      <c r="AA109" s="180"/>
      <c r="AB109" s="147"/>
      <c r="AC109" s="162"/>
      <c r="AD109" s="162"/>
      <c r="AE109" s="162"/>
    </row>
    <row r="110" spans="1:36">
      <c r="A110" s="157" t="s">
        <v>120</v>
      </c>
      <c r="B110" s="157" t="s">
        <v>65</v>
      </c>
      <c r="C110" s="163" t="s">
        <v>72</v>
      </c>
      <c r="D110" s="164" t="s">
        <v>73</v>
      </c>
      <c r="E110" s="165"/>
      <c r="F110" s="170" t="s">
        <v>121</v>
      </c>
      <c r="G110" s="171"/>
      <c r="H110" s="171"/>
      <c r="I110" s="172"/>
      <c r="J110" s="173" t="s">
        <v>107</v>
      </c>
      <c r="K110" s="174"/>
      <c r="L110" s="174"/>
      <c r="M110" s="174"/>
      <c r="N110" s="174"/>
      <c r="O110" s="174"/>
      <c r="P110" s="176"/>
      <c r="Q110" s="177"/>
      <c r="R110" s="177"/>
      <c r="S110" s="177"/>
      <c r="T110" s="177"/>
      <c r="U110" s="177"/>
      <c r="V110" s="179"/>
      <c r="W110" s="161"/>
      <c r="X110" s="161"/>
      <c r="Y110" s="161"/>
      <c r="Z110" s="161"/>
      <c r="AA110" s="180"/>
      <c r="AB110" s="147"/>
      <c r="AC110" s="162"/>
      <c r="AD110" s="162"/>
      <c r="AE110" s="162"/>
    </row>
    <row r="111" spans="1:36">
      <c r="A111" s="157" t="s">
        <v>122</v>
      </c>
      <c r="B111" s="157" t="s">
        <v>123</v>
      </c>
      <c r="C111" s="163" t="s">
        <v>97</v>
      </c>
      <c r="D111" s="164" t="s">
        <v>24</v>
      </c>
      <c r="E111" s="165"/>
      <c r="F111" s="173" t="s">
        <v>56</v>
      </c>
      <c r="G111" s="174"/>
      <c r="H111" s="174"/>
      <c r="I111" s="175"/>
      <c r="J111" s="161" t="s">
        <v>124</v>
      </c>
      <c r="K111" s="161"/>
      <c r="L111" s="161"/>
      <c r="M111" s="161"/>
      <c r="N111" s="161"/>
      <c r="O111" s="161"/>
      <c r="P111" s="161" t="s">
        <v>125</v>
      </c>
      <c r="Q111" s="161"/>
      <c r="R111" s="161"/>
      <c r="S111" s="161"/>
      <c r="T111" s="161"/>
      <c r="U111" s="180"/>
      <c r="V111" s="173"/>
      <c r="W111" s="174"/>
      <c r="X111" s="174"/>
      <c r="Y111" s="174"/>
      <c r="Z111" s="174"/>
      <c r="AA111" s="175"/>
      <c r="AB111" s="147"/>
      <c r="AC111" s="162"/>
      <c r="AD111" s="162"/>
      <c r="AE111" s="162"/>
    </row>
    <row r="112" spans="1:36">
      <c r="A112" s="158" t="s">
        <v>126</v>
      </c>
      <c r="B112" s="158" t="s">
        <v>127</v>
      </c>
      <c r="C112" s="166" t="s">
        <v>19</v>
      </c>
      <c r="D112" s="167" t="s">
        <v>20</v>
      </c>
      <c r="E112" s="168"/>
      <c r="F112" s="293"/>
      <c r="G112" s="294"/>
      <c r="H112" s="294"/>
      <c r="I112" s="295"/>
      <c r="J112" s="173" t="s">
        <v>53</v>
      </c>
      <c r="K112" s="174"/>
      <c r="L112" s="174"/>
      <c r="M112" s="174"/>
      <c r="N112" s="174"/>
      <c r="O112" s="174"/>
      <c r="P112" s="161" t="s">
        <v>110</v>
      </c>
      <c r="Q112" s="161"/>
      <c r="R112" s="161"/>
      <c r="S112" s="161"/>
      <c r="T112" s="161"/>
      <c r="U112" s="180"/>
      <c r="V112" s="161" t="s">
        <v>128</v>
      </c>
      <c r="W112" s="161"/>
      <c r="X112" s="161"/>
      <c r="Y112" s="161"/>
      <c r="Z112" s="161"/>
      <c r="AA112" s="161"/>
      <c r="AB112" s="147"/>
      <c r="AC112" s="162"/>
      <c r="AD112" s="162"/>
      <c r="AE112" s="162"/>
    </row>
    <row r="113" spans="1:31">
      <c r="A113" s="158" t="s">
        <v>129</v>
      </c>
      <c r="B113" s="158"/>
      <c r="C113" s="166"/>
      <c r="D113" s="167"/>
      <c r="E113" s="168"/>
      <c r="F113" s="296"/>
      <c r="G113" s="297"/>
      <c r="H113" s="297"/>
      <c r="I113" s="298"/>
      <c r="J113" s="170" t="s">
        <v>130</v>
      </c>
      <c r="K113" s="171"/>
      <c r="L113" s="171"/>
      <c r="M113" s="171"/>
      <c r="N113" s="171"/>
      <c r="O113" s="171"/>
      <c r="P113" s="181"/>
      <c r="Q113" s="182"/>
      <c r="R113" s="182"/>
      <c r="S113" s="182"/>
      <c r="T113" s="182"/>
      <c r="U113" s="183"/>
      <c r="V113" s="147"/>
      <c r="W113" s="162"/>
      <c r="X113" s="162"/>
      <c r="Y113" s="162"/>
      <c r="Z113" s="162"/>
      <c r="AA113" s="147"/>
      <c r="AB113" s="162"/>
      <c r="AC113" s="162"/>
      <c r="AD113" s="162"/>
      <c r="AE113" s="162"/>
    </row>
    <row r="114" spans="1:31">
      <c r="A114" s="157" t="s">
        <v>131</v>
      </c>
      <c r="B114" s="157"/>
      <c r="C114" s="163"/>
      <c r="D114" s="164"/>
      <c r="E114" s="165"/>
      <c r="F114" s="170"/>
      <c r="G114" s="171"/>
      <c r="H114" s="171"/>
      <c r="I114" s="172"/>
      <c r="J114" s="173" t="s">
        <v>66</v>
      </c>
      <c r="K114" s="174"/>
      <c r="L114" s="174"/>
      <c r="M114" s="174"/>
      <c r="N114" s="174"/>
      <c r="O114" s="175"/>
      <c r="P114" s="161" t="s">
        <v>128</v>
      </c>
      <c r="Q114" s="161"/>
      <c r="R114" s="161"/>
      <c r="S114" s="161"/>
      <c r="T114" s="161"/>
      <c r="U114" s="161"/>
      <c r="V114" s="147"/>
      <c r="W114" s="162"/>
      <c r="X114" s="162"/>
      <c r="Y114" s="162"/>
      <c r="Z114" s="162"/>
      <c r="AA114" s="147"/>
      <c r="AB114" s="162"/>
      <c r="AC114" s="162"/>
      <c r="AD114" s="162"/>
      <c r="AE114" s="162"/>
    </row>
    <row r="115" spans="1:31">
      <c r="A115" s="157" t="s">
        <v>132</v>
      </c>
      <c r="B115" s="157" t="s">
        <v>60</v>
      </c>
      <c r="C115" s="163" t="s">
        <v>77</v>
      </c>
      <c r="D115" s="164" t="s">
        <v>22</v>
      </c>
      <c r="E115" s="165"/>
      <c r="F115" s="173"/>
      <c r="G115" s="174"/>
      <c r="H115" s="174"/>
      <c r="I115" s="175"/>
      <c r="J115" s="161" t="s">
        <v>128</v>
      </c>
      <c r="K115" s="161"/>
      <c r="L115" s="161"/>
      <c r="M115" s="161"/>
      <c r="N115" s="161"/>
      <c r="O115" s="161"/>
      <c r="P115" s="162"/>
      <c r="Q115" s="147"/>
      <c r="R115" s="162"/>
      <c r="S115" s="162"/>
      <c r="T115" s="162"/>
      <c r="U115" s="162"/>
      <c r="V115" s="147"/>
      <c r="W115" s="162"/>
      <c r="X115" s="162"/>
      <c r="Y115" s="162"/>
      <c r="Z115" s="162"/>
      <c r="AA115" s="147"/>
      <c r="AB115" s="162"/>
      <c r="AC115" s="162"/>
      <c r="AD115" s="162"/>
      <c r="AE115" s="162"/>
    </row>
    <row r="116" spans="1:31"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</row>
  </sheetData>
  <mergeCells count="388">
    <mergeCell ref="AB106:AE106"/>
    <mergeCell ref="AB107:AE107"/>
    <mergeCell ref="V107:AA107"/>
    <mergeCell ref="V108:AA108"/>
    <mergeCell ref="V109:AA109"/>
    <mergeCell ref="V110:AA110"/>
    <mergeCell ref="V111:AA111"/>
    <mergeCell ref="V112:AA112"/>
    <mergeCell ref="V102:AA102"/>
    <mergeCell ref="V103:AA103"/>
    <mergeCell ref="V104:AA104"/>
    <mergeCell ref="V105:AA105"/>
    <mergeCell ref="V106:AA106"/>
    <mergeCell ref="P109:U109"/>
    <mergeCell ref="P110:U110"/>
    <mergeCell ref="P111:U111"/>
    <mergeCell ref="P112:U112"/>
    <mergeCell ref="P113:U113"/>
    <mergeCell ref="P114:U114"/>
    <mergeCell ref="P100:U100"/>
    <mergeCell ref="P101:U101"/>
    <mergeCell ref="P102:U102"/>
    <mergeCell ref="P103:U103"/>
    <mergeCell ref="P104:U104"/>
    <mergeCell ref="P105:U105"/>
    <mergeCell ref="J110:O110"/>
    <mergeCell ref="J111:O111"/>
    <mergeCell ref="J112:O112"/>
    <mergeCell ref="J113:O113"/>
    <mergeCell ref="J114:O114"/>
    <mergeCell ref="J115:O115"/>
    <mergeCell ref="J103:O103"/>
    <mergeCell ref="J104:O104"/>
    <mergeCell ref="J105:O105"/>
    <mergeCell ref="J106:O106"/>
    <mergeCell ref="J108:O108"/>
    <mergeCell ref="J109:O109"/>
    <mergeCell ref="J99:O99"/>
    <mergeCell ref="J100:O100"/>
    <mergeCell ref="J101:O101"/>
    <mergeCell ref="J102:O102"/>
    <mergeCell ref="F111:I111"/>
    <mergeCell ref="F112:I112"/>
    <mergeCell ref="F113:I113"/>
    <mergeCell ref="F115:I115"/>
    <mergeCell ref="F114:I114"/>
    <mergeCell ref="F104:I104"/>
    <mergeCell ref="F105:I105"/>
    <mergeCell ref="F106:I106"/>
    <mergeCell ref="F108:I108"/>
    <mergeCell ref="F109:I109"/>
    <mergeCell ref="F110:I110"/>
    <mergeCell ref="D111:E111"/>
    <mergeCell ref="D112:E112"/>
    <mergeCell ref="D113:E113"/>
    <mergeCell ref="D114:E114"/>
    <mergeCell ref="D115:E115"/>
    <mergeCell ref="F99:I99"/>
    <mergeCell ref="F100:I100"/>
    <mergeCell ref="F101:I101"/>
    <mergeCell ref="F102:I102"/>
    <mergeCell ref="F103:I103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D101:E101"/>
    <mergeCell ref="D102:E102"/>
    <mergeCell ref="D103:E103"/>
    <mergeCell ref="D104:E104"/>
    <mergeCell ref="F89:G89"/>
    <mergeCell ref="H89:I89"/>
    <mergeCell ref="J89:K89"/>
    <mergeCell ref="L89:M89"/>
    <mergeCell ref="N89:O89"/>
    <mergeCell ref="D98:E98"/>
    <mergeCell ref="F87:G87"/>
    <mergeCell ref="H87:I87"/>
    <mergeCell ref="J87:K87"/>
    <mergeCell ref="L87:M87"/>
    <mergeCell ref="N87:O87"/>
    <mergeCell ref="F88:G88"/>
    <mergeCell ref="H88:I88"/>
    <mergeCell ref="J88:K88"/>
    <mergeCell ref="L88:M88"/>
    <mergeCell ref="N88:O88"/>
    <mergeCell ref="F85:G85"/>
    <mergeCell ref="H85:I85"/>
    <mergeCell ref="J85:K85"/>
    <mergeCell ref="L85:M85"/>
    <mergeCell ref="N85:O85"/>
    <mergeCell ref="F86:G86"/>
    <mergeCell ref="H86:I86"/>
    <mergeCell ref="J86:K86"/>
    <mergeCell ref="L86:M86"/>
    <mergeCell ref="N86:O86"/>
    <mergeCell ref="F83:G83"/>
    <mergeCell ref="H83:I83"/>
    <mergeCell ref="J83:K83"/>
    <mergeCell ref="L83:M83"/>
    <mergeCell ref="N83:O83"/>
    <mergeCell ref="F84:G84"/>
    <mergeCell ref="H84:I84"/>
    <mergeCell ref="J84:K84"/>
    <mergeCell ref="L84:M84"/>
    <mergeCell ref="N84:O84"/>
    <mergeCell ref="F81:G81"/>
    <mergeCell ref="H81:I81"/>
    <mergeCell ref="J81:K81"/>
    <mergeCell ref="L81:M81"/>
    <mergeCell ref="N81:O81"/>
    <mergeCell ref="F82:G82"/>
    <mergeCell ref="H82:I82"/>
    <mergeCell ref="J82:K82"/>
    <mergeCell ref="L82:M82"/>
    <mergeCell ref="N82:O82"/>
    <mergeCell ref="U79:V79"/>
    <mergeCell ref="F80:G80"/>
    <mergeCell ref="H80:I80"/>
    <mergeCell ref="J80:K80"/>
    <mergeCell ref="L80:M80"/>
    <mergeCell ref="N80:O80"/>
    <mergeCell ref="F79:G79"/>
    <mergeCell ref="H79:I79"/>
    <mergeCell ref="J79:K79"/>
    <mergeCell ref="L79:M79"/>
    <mergeCell ref="N79:O79"/>
    <mergeCell ref="P79:Q79"/>
    <mergeCell ref="R72:S72"/>
    <mergeCell ref="R73:S73"/>
    <mergeCell ref="R74:S74"/>
    <mergeCell ref="R75:S75"/>
    <mergeCell ref="R76:S76"/>
    <mergeCell ref="R77:S77"/>
    <mergeCell ref="D72:E72"/>
    <mergeCell ref="F72:G72"/>
    <mergeCell ref="H72:I72"/>
    <mergeCell ref="J72:K72"/>
    <mergeCell ref="L72:M72"/>
    <mergeCell ref="P72:Q72"/>
    <mergeCell ref="Q70:S70"/>
    <mergeCell ref="D71:F71"/>
    <mergeCell ref="G71:I71"/>
    <mergeCell ref="J71:M71"/>
    <mergeCell ref="N71:P71"/>
    <mergeCell ref="Q71:S71"/>
    <mergeCell ref="F68:G68"/>
    <mergeCell ref="H68:I68"/>
    <mergeCell ref="J68:K68"/>
    <mergeCell ref="L68:M68"/>
    <mergeCell ref="N68:O68"/>
    <mergeCell ref="J70:M70"/>
    <mergeCell ref="N70:P70"/>
    <mergeCell ref="F66:G66"/>
    <mergeCell ref="H66:I66"/>
    <mergeCell ref="J66:K66"/>
    <mergeCell ref="L66:M66"/>
    <mergeCell ref="N66:O66"/>
    <mergeCell ref="F67:G67"/>
    <mergeCell ref="H67:I67"/>
    <mergeCell ref="J67:K67"/>
    <mergeCell ref="L67:M67"/>
    <mergeCell ref="N67:O67"/>
    <mergeCell ref="F64:G64"/>
    <mergeCell ref="H64:I64"/>
    <mergeCell ref="J64:K64"/>
    <mergeCell ref="L64:M64"/>
    <mergeCell ref="N64:O64"/>
    <mergeCell ref="F65:G65"/>
    <mergeCell ref="H65:I65"/>
    <mergeCell ref="J65:K65"/>
    <mergeCell ref="L65:M65"/>
    <mergeCell ref="N65:O65"/>
    <mergeCell ref="F62:G62"/>
    <mergeCell ref="H62:I62"/>
    <mergeCell ref="J62:K62"/>
    <mergeCell ref="L62:M62"/>
    <mergeCell ref="N62:O62"/>
    <mergeCell ref="F63:G63"/>
    <mergeCell ref="H63:I63"/>
    <mergeCell ref="J63:K63"/>
    <mergeCell ref="L63:M63"/>
    <mergeCell ref="N63:O63"/>
    <mergeCell ref="F60:G60"/>
    <mergeCell ref="H60:I60"/>
    <mergeCell ref="J60:K60"/>
    <mergeCell ref="L60:M60"/>
    <mergeCell ref="N60:O60"/>
    <mergeCell ref="F61:G61"/>
    <mergeCell ref="H61:I61"/>
    <mergeCell ref="J61:K61"/>
    <mergeCell ref="L61:M61"/>
    <mergeCell ref="N61:O61"/>
    <mergeCell ref="U58:V58"/>
    <mergeCell ref="F59:G59"/>
    <mergeCell ref="H59:I59"/>
    <mergeCell ref="J59:K59"/>
    <mergeCell ref="L59:M59"/>
    <mergeCell ref="N59:O59"/>
    <mergeCell ref="F58:G58"/>
    <mergeCell ref="H58:I58"/>
    <mergeCell ref="J58:K58"/>
    <mergeCell ref="L58:M58"/>
    <mergeCell ref="N58:O58"/>
    <mergeCell ref="P58:Q58"/>
    <mergeCell ref="R51:S51"/>
    <mergeCell ref="R52:S52"/>
    <mergeCell ref="R53:S53"/>
    <mergeCell ref="R54:S54"/>
    <mergeCell ref="R55:S55"/>
    <mergeCell ref="R56:S56"/>
    <mergeCell ref="D51:E51"/>
    <mergeCell ref="F51:G51"/>
    <mergeCell ref="H51:I51"/>
    <mergeCell ref="J51:K51"/>
    <mergeCell ref="L51:M51"/>
    <mergeCell ref="P51:Q51"/>
    <mergeCell ref="J49:M49"/>
    <mergeCell ref="N49:P49"/>
    <mergeCell ref="Q49:S49"/>
    <mergeCell ref="D50:F50"/>
    <mergeCell ref="G50:I50"/>
    <mergeCell ref="J50:M50"/>
    <mergeCell ref="N50:P50"/>
    <mergeCell ref="Q50:S50"/>
    <mergeCell ref="F46:G46"/>
    <mergeCell ref="H46:I46"/>
    <mergeCell ref="J46:K46"/>
    <mergeCell ref="L46:M46"/>
    <mergeCell ref="N46:O46"/>
    <mergeCell ref="F47:G47"/>
    <mergeCell ref="H47:I47"/>
    <mergeCell ref="J47:K47"/>
    <mergeCell ref="L47:M47"/>
    <mergeCell ref="N47:O47"/>
    <mergeCell ref="F44:G44"/>
    <mergeCell ref="H44:I44"/>
    <mergeCell ref="J44:K44"/>
    <mergeCell ref="L44:M44"/>
    <mergeCell ref="N44:O44"/>
    <mergeCell ref="F45:G45"/>
    <mergeCell ref="H45:I45"/>
    <mergeCell ref="J45:K45"/>
    <mergeCell ref="L45:M45"/>
    <mergeCell ref="N45:O45"/>
    <mergeCell ref="F42:G42"/>
    <mergeCell ref="H42:I42"/>
    <mergeCell ref="J42:K42"/>
    <mergeCell ref="L42:M42"/>
    <mergeCell ref="N42:O42"/>
    <mergeCell ref="F43:G43"/>
    <mergeCell ref="H43:I43"/>
    <mergeCell ref="J43:K43"/>
    <mergeCell ref="L43:M43"/>
    <mergeCell ref="N43:O43"/>
    <mergeCell ref="R36:S36"/>
    <mergeCell ref="R37:S37"/>
    <mergeCell ref="R38:S38"/>
    <mergeCell ref="R39:S39"/>
    <mergeCell ref="F41:G41"/>
    <mergeCell ref="H41:I41"/>
    <mergeCell ref="J41:K41"/>
    <mergeCell ref="L41:M41"/>
    <mergeCell ref="N41:O41"/>
    <mergeCell ref="P41:Q41"/>
    <mergeCell ref="D35:E35"/>
    <mergeCell ref="F35:G35"/>
    <mergeCell ref="H35:I35"/>
    <mergeCell ref="J35:K35"/>
    <mergeCell ref="L35:M35"/>
    <mergeCell ref="R35:S35"/>
    <mergeCell ref="J33:M33"/>
    <mergeCell ref="N33:P33"/>
    <mergeCell ref="Q33:S33"/>
    <mergeCell ref="D34:F34"/>
    <mergeCell ref="G34:I34"/>
    <mergeCell ref="J34:M34"/>
    <mergeCell ref="Q34:S34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R20:S20"/>
    <mergeCell ref="R21:S21"/>
    <mergeCell ref="R22:S22"/>
    <mergeCell ref="R23:S23"/>
    <mergeCell ref="F25:G25"/>
    <mergeCell ref="H25:I25"/>
    <mergeCell ref="J25:K25"/>
    <mergeCell ref="L25:M25"/>
    <mergeCell ref="N25:O25"/>
    <mergeCell ref="P25:Q25"/>
    <mergeCell ref="D19:E19"/>
    <mergeCell ref="F19:G19"/>
    <mergeCell ref="H19:I19"/>
    <mergeCell ref="J19:K19"/>
    <mergeCell ref="L19:M19"/>
    <mergeCell ref="R19:S19"/>
    <mergeCell ref="J17:M17"/>
    <mergeCell ref="N17:P17"/>
    <mergeCell ref="Q17:S17"/>
    <mergeCell ref="D18:F18"/>
    <mergeCell ref="G18:I18"/>
    <mergeCell ref="J18:M18"/>
    <mergeCell ref="Q18:S18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11:O11"/>
    <mergeCell ref="R4:S4"/>
    <mergeCell ref="R5:S5"/>
    <mergeCell ref="R6:S6"/>
    <mergeCell ref="R7:S7"/>
    <mergeCell ref="F9:G9"/>
    <mergeCell ref="H9:I9"/>
    <mergeCell ref="J9:K9"/>
    <mergeCell ref="L9:M9"/>
    <mergeCell ref="N9:O9"/>
    <mergeCell ref="P9:Q9"/>
    <mergeCell ref="D3:E3"/>
    <mergeCell ref="F3:G3"/>
    <mergeCell ref="H3:I3"/>
    <mergeCell ref="J3:K3"/>
    <mergeCell ref="L3:M3"/>
    <mergeCell ref="R3:S3"/>
    <mergeCell ref="J1:M1"/>
    <mergeCell ref="N1:P1"/>
    <mergeCell ref="Q1:S1"/>
    <mergeCell ref="D2:F2"/>
    <mergeCell ref="G2:I2"/>
    <mergeCell ref="J2:M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7D6A-BF80-41DE-B4F9-BCB1379B8370}">
  <dimension ref="A1:AH127"/>
  <sheetViews>
    <sheetView topLeftCell="A100" workbookViewId="0">
      <selection activeCell="AF110" sqref="AF110"/>
    </sheetView>
  </sheetViews>
  <sheetFormatPr defaultRowHeight="15"/>
  <cols>
    <col min="1" max="1" width="5.42578125" bestFit="1" customWidth="1"/>
    <col min="2" max="2" width="18.28515625" customWidth="1"/>
    <col min="3" max="3" width="15.42578125" bestFit="1" customWidth="1"/>
    <col min="4" max="34" width="4.28515625" customWidth="1"/>
  </cols>
  <sheetData>
    <row r="1" spans="1:34" ht="16.5" thickTop="1">
      <c r="A1" s="1"/>
      <c r="B1" s="2" t="s">
        <v>69</v>
      </c>
      <c r="C1" s="3"/>
      <c r="D1" s="3"/>
      <c r="E1" s="3"/>
      <c r="F1" s="4"/>
      <c r="G1" s="3"/>
      <c r="H1" s="5" t="s">
        <v>1</v>
      </c>
      <c r="I1" s="6"/>
      <c r="J1" s="7" t="s">
        <v>133</v>
      </c>
      <c r="K1" s="8"/>
      <c r="L1" s="8"/>
      <c r="M1" s="9"/>
      <c r="N1" s="10" t="s">
        <v>3</v>
      </c>
      <c r="O1" s="11"/>
      <c r="P1" s="11"/>
      <c r="Q1" s="12">
        <v>1</v>
      </c>
      <c r="R1" s="13"/>
      <c r="S1" s="14"/>
    </row>
    <row r="2" spans="1:34" ht="16.5" thickBot="1">
      <c r="A2" s="15"/>
      <c r="B2" s="16"/>
      <c r="C2" s="17" t="s">
        <v>4</v>
      </c>
      <c r="D2" s="18"/>
      <c r="E2" s="19"/>
      <c r="F2" s="20"/>
      <c r="G2" s="21" t="s">
        <v>5</v>
      </c>
      <c r="H2" s="22"/>
      <c r="I2" s="22"/>
      <c r="J2" s="23">
        <v>43513</v>
      </c>
      <c r="K2" s="23"/>
      <c r="L2" s="23"/>
      <c r="M2" s="24"/>
      <c r="N2" s="25" t="s">
        <v>6</v>
      </c>
      <c r="O2" s="26"/>
      <c r="P2" s="26"/>
      <c r="Q2" s="185">
        <v>0.52083333333333337</v>
      </c>
      <c r="R2" s="27"/>
      <c r="S2" s="28"/>
    </row>
    <row r="3" spans="1:34" ht="16.5" thickTop="1">
      <c r="A3" s="29"/>
      <c r="B3" s="30" t="s">
        <v>7</v>
      </c>
      <c r="C3" s="31" t="s">
        <v>8</v>
      </c>
      <c r="D3" s="32" t="s">
        <v>9</v>
      </c>
      <c r="E3" s="33"/>
      <c r="F3" s="32" t="s">
        <v>10</v>
      </c>
      <c r="G3" s="33"/>
      <c r="H3" s="32" t="s">
        <v>11</v>
      </c>
      <c r="I3" s="33"/>
      <c r="J3" s="32" t="s">
        <v>12</v>
      </c>
      <c r="K3" s="33"/>
      <c r="L3" s="32"/>
      <c r="M3" s="33"/>
      <c r="N3" s="34" t="s">
        <v>13</v>
      </c>
      <c r="O3" s="35" t="s">
        <v>14</v>
      </c>
      <c r="P3" s="36" t="s">
        <v>15</v>
      </c>
      <c r="Q3" s="37"/>
      <c r="R3" s="38" t="s">
        <v>16</v>
      </c>
      <c r="S3" s="39"/>
      <c r="U3" s="40" t="s">
        <v>17</v>
      </c>
      <c r="V3" s="41"/>
      <c r="W3" s="42" t="s">
        <v>18</v>
      </c>
    </row>
    <row r="4" spans="1:34">
      <c r="A4" s="43" t="s">
        <v>9</v>
      </c>
      <c r="B4" s="44" t="s">
        <v>134</v>
      </c>
      <c r="C4" s="45" t="s">
        <v>135</v>
      </c>
      <c r="D4" s="46"/>
      <c r="E4" s="47"/>
      <c r="F4" s="48">
        <f>+P14</f>
        <v>1</v>
      </c>
      <c r="G4" s="49">
        <f>+Q14</f>
        <v>3</v>
      </c>
      <c r="H4" s="48">
        <f>P10</f>
        <v>3</v>
      </c>
      <c r="I4" s="49">
        <f>Q10</f>
        <v>1</v>
      </c>
      <c r="J4" s="48">
        <f>P12</f>
        <v>3</v>
      </c>
      <c r="K4" s="49">
        <f>Q12</f>
        <v>0</v>
      </c>
      <c r="L4" s="48"/>
      <c r="M4" s="49"/>
      <c r="N4" s="50">
        <f>IF(SUM(D4:M4)=0,"", COUNTIF(E4:E7,"3"))</f>
        <v>2</v>
      </c>
      <c r="O4" s="51">
        <f>IF(SUM(E4:N4)=0,"", COUNTIF(D4:D7,"3"))</f>
        <v>1</v>
      </c>
      <c r="P4" s="52">
        <f>IF(SUM(D4:M4)=0,"",SUM(E4:E7))</f>
        <v>7</v>
      </c>
      <c r="Q4" s="53">
        <f>IF(SUM(D4:M4)=0,"",SUM(D4:D7))</f>
        <v>4</v>
      </c>
      <c r="R4" s="54">
        <v>2</v>
      </c>
      <c r="S4" s="55"/>
      <c r="U4" s="56">
        <f>+U10+U12+U14</f>
        <v>103</v>
      </c>
      <c r="V4" s="57">
        <f>+V10+V12+V14</f>
        <v>86</v>
      </c>
      <c r="W4" s="58">
        <f>+U4-V4</f>
        <v>17</v>
      </c>
    </row>
    <row r="5" spans="1:34">
      <c r="A5" s="59" t="s">
        <v>10</v>
      </c>
      <c r="B5" s="44" t="s">
        <v>136</v>
      </c>
      <c r="C5" s="60" t="s">
        <v>20</v>
      </c>
      <c r="D5" s="61">
        <f>+Q14</f>
        <v>3</v>
      </c>
      <c r="E5" s="62">
        <f>+P14</f>
        <v>1</v>
      </c>
      <c r="F5" s="63"/>
      <c r="G5" s="64"/>
      <c r="H5" s="61">
        <f>P13</f>
        <v>3</v>
      </c>
      <c r="I5" s="62">
        <f>Q13</f>
        <v>0</v>
      </c>
      <c r="J5" s="61">
        <f>P11</f>
        <v>3</v>
      </c>
      <c r="K5" s="62">
        <f>Q11</f>
        <v>1</v>
      </c>
      <c r="L5" s="61"/>
      <c r="M5" s="62"/>
      <c r="N5" s="50">
        <f>IF(SUM(D5:M5)=0,"", COUNTIF(G4:G7,"3"))</f>
        <v>3</v>
      </c>
      <c r="O5" s="51">
        <f>IF(SUM(E5:N5)=0,"", COUNTIF(F4:F7,"3"))</f>
        <v>0</v>
      </c>
      <c r="P5" s="52">
        <f>IF(SUM(D5:M5)=0,"",SUM(G4:G7))</f>
        <v>9</v>
      </c>
      <c r="Q5" s="53">
        <f>IF(SUM(D5:M5)=0,"",SUM(F4:F7))</f>
        <v>2</v>
      </c>
      <c r="R5" s="54">
        <v>1</v>
      </c>
      <c r="S5" s="55"/>
      <c r="U5" s="56">
        <f>+U11+U13+V14</f>
        <v>116</v>
      </c>
      <c r="V5" s="57">
        <f>+V11+V13+U14</f>
        <v>92</v>
      </c>
      <c r="W5" s="58">
        <f>+U5-V5</f>
        <v>24</v>
      </c>
    </row>
    <row r="6" spans="1:34">
      <c r="A6" s="59" t="s">
        <v>11</v>
      </c>
      <c r="B6" s="44" t="s">
        <v>80</v>
      </c>
      <c r="C6" s="60" t="s">
        <v>73</v>
      </c>
      <c r="D6" s="61">
        <f>+Q10</f>
        <v>1</v>
      </c>
      <c r="E6" s="62">
        <f>+P10</f>
        <v>3</v>
      </c>
      <c r="F6" s="61">
        <f>Q13</f>
        <v>0</v>
      </c>
      <c r="G6" s="62">
        <f>P13</f>
        <v>3</v>
      </c>
      <c r="H6" s="63"/>
      <c r="I6" s="64"/>
      <c r="J6" s="61">
        <f>P15</f>
        <v>3</v>
      </c>
      <c r="K6" s="62">
        <f>Q15</f>
        <v>2</v>
      </c>
      <c r="L6" s="61"/>
      <c r="M6" s="62"/>
      <c r="N6" s="50">
        <f>IF(SUM(D6:M6)=0,"", COUNTIF(I4:I7,"3"))</f>
        <v>1</v>
      </c>
      <c r="O6" s="51">
        <f>IF(SUM(E6:N6)=0,"", COUNTIF(H4:H7,"3"))</f>
        <v>2</v>
      </c>
      <c r="P6" s="52">
        <f>IF(SUM(D6:M6)=0,"",SUM(I4:I7))</f>
        <v>4</v>
      </c>
      <c r="Q6" s="53">
        <f>IF(SUM(D6:M6)=0,"",SUM(H4:H7))</f>
        <v>8</v>
      </c>
      <c r="R6" s="54">
        <v>3</v>
      </c>
      <c r="S6" s="55"/>
      <c r="U6" s="56">
        <f>+V10+V13+U15</f>
        <v>101</v>
      </c>
      <c r="V6" s="57">
        <f>+U10+U13+V15</f>
        <v>122</v>
      </c>
      <c r="W6" s="58">
        <f>+U6-V6</f>
        <v>-21</v>
      </c>
    </row>
    <row r="7" spans="1:34" ht="15.75" thickBot="1">
      <c r="A7" s="65" t="s">
        <v>12</v>
      </c>
      <c r="B7" s="66" t="s">
        <v>97</v>
      </c>
      <c r="C7" s="67" t="s">
        <v>24</v>
      </c>
      <c r="D7" s="68">
        <f>Q12</f>
        <v>0</v>
      </c>
      <c r="E7" s="69">
        <f>P12</f>
        <v>3</v>
      </c>
      <c r="F7" s="68">
        <f>Q11</f>
        <v>1</v>
      </c>
      <c r="G7" s="69">
        <f>P11</f>
        <v>3</v>
      </c>
      <c r="H7" s="68">
        <f>Q15</f>
        <v>2</v>
      </c>
      <c r="I7" s="69">
        <f>P15</f>
        <v>3</v>
      </c>
      <c r="J7" s="70"/>
      <c r="K7" s="71"/>
      <c r="L7" s="68"/>
      <c r="M7" s="69"/>
      <c r="N7" s="72">
        <f>IF(SUM(D7:M7)=0,"", COUNTIF(K4:K7,"3"))</f>
        <v>0</v>
      </c>
      <c r="O7" s="73">
        <f>IF(SUM(E7:N7)=0,"", COUNTIF(J4:J7,"3"))</f>
        <v>3</v>
      </c>
      <c r="P7" s="74">
        <f>IF(SUM(D7:M8)=0,"",SUM(K4:K7))</f>
        <v>3</v>
      </c>
      <c r="Q7" s="75">
        <f>IF(SUM(D7:M7)=0,"",SUM(J4:J7))</f>
        <v>9</v>
      </c>
      <c r="R7" s="76">
        <v>4</v>
      </c>
      <c r="S7" s="77"/>
      <c r="U7" s="56">
        <f>+V11+V12+V15</f>
        <v>111</v>
      </c>
      <c r="V7" s="57">
        <f>+U11+U12+U15</f>
        <v>131</v>
      </c>
      <c r="W7" s="58">
        <f>+U7-V7</f>
        <v>-20</v>
      </c>
    </row>
    <row r="8" spans="1:34" ht="16.5" thickTop="1">
      <c r="A8" s="78"/>
      <c r="B8" s="79" t="s">
        <v>27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1"/>
      <c r="S8" s="82"/>
      <c r="U8" s="83"/>
      <c r="V8" s="84" t="s">
        <v>28</v>
      </c>
      <c r="W8" s="85">
        <f>SUM(W4:W7)</f>
        <v>0</v>
      </c>
      <c r="X8" s="84" t="str">
        <f>IF(W8=0,"OK","Virhe")</f>
        <v>OK</v>
      </c>
    </row>
    <row r="9" spans="1:34" ht="16.5" thickBot="1">
      <c r="A9" s="86"/>
      <c r="B9" s="87" t="s">
        <v>29</v>
      </c>
      <c r="C9" s="88"/>
      <c r="D9" s="88"/>
      <c r="E9" s="89"/>
      <c r="F9" s="90" t="s">
        <v>30</v>
      </c>
      <c r="G9" s="91"/>
      <c r="H9" s="92" t="s">
        <v>31</v>
      </c>
      <c r="I9" s="91"/>
      <c r="J9" s="92" t="s">
        <v>32</v>
      </c>
      <c r="K9" s="91"/>
      <c r="L9" s="92" t="s">
        <v>33</v>
      </c>
      <c r="M9" s="91"/>
      <c r="N9" s="92" t="s">
        <v>34</v>
      </c>
      <c r="O9" s="91"/>
      <c r="P9" s="93" t="s">
        <v>35</v>
      </c>
      <c r="Q9" s="94"/>
      <c r="S9" s="95"/>
      <c r="U9" s="96" t="s">
        <v>17</v>
      </c>
      <c r="V9" s="97"/>
      <c r="W9" s="42" t="s">
        <v>18</v>
      </c>
    </row>
    <row r="10" spans="1:34" ht="15.75">
      <c r="A10" s="98" t="s">
        <v>36</v>
      </c>
      <c r="B10" s="99" t="str">
        <f>IF(B4&gt;"",B4,"")</f>
        <v>Risto Jokiranta</v>
      </c>
      <c r="C10" s="100" t="str">
        <f>IF(B6&gt;"",B6,"")</f>
        <v>Kai Asunmaa</v>
      </c>
      <c r="D10" s="80"/>
      <c r="E10" s="101"/>
      <c r="F10" s="102">
        <v>6</v>
      </c>
      <c r="G10" s="103"/>
      <c r="H10" s="104">
        <v>-6</v>
      </c>
      <c r="I10" s="105"/>
      <c r="J10" s="104">
        <v>7</v>
      </c>
      <c r="K10" s="105"/>
      <c r="L10" s="104">
        <v>3</v>
      </c>
      <c r="M10" s="105"/>
      <c r="N10" s="106"/>
      <c r="O10" s="105"/>
      <c r="P10" s="107">
        <f t="shared" ref="P10:P15" si="0">IF(COUNT(F10:N10)=0,"", COUNTIF(F10:N10,"&gt;=0"))</f>
        <v>3</v>
      </c>
      <c r="Q10" s="108">
        <f t="shared" ref="Q10:Q15" si="1">IF(COUNT(F10:N10)=0,"",(IF(LEFT(F10,1)="-",1,0)+IF(LEFT(H10,1)="-",1,0)+IF(LEFT(J10,1)="-",1,0)+IF(LEFT(L10,1)="-",1,0)+IF(LEFT(N10,1)="-",1,0)))</f>
        <v>1</v>
      </c>
      <c r="R10" s="109"/>
      <c r="S10" s="110"/>
      <c r="U10" s="111">
        <f t="shared" ref="U10:V15" si="2">+Y10+AA10+AC10+AE10+AG10</f>
        <v>39</v>
      </c>
      <c r="V10" s="112">
        <f t="shared" si="2"/>
        <v>27</v>
      </c>
      <c r="W10" s="113">
        <f t="shared" ref="W10:W15" si="3">+U10-V10</f>
        <v>12</v>
      </c>
      <c r="Y10" s="114">
        <f>IF(F10="",0,IF(LEFT(F10,1)="-",ABS(F10),(IF(F10&gt;9,F10+2,11))))</f>
        <v>11</v>
      </c>
      <c r="Z10" s="115">
        <f t="shared" ref="Z10:Z15" si="4">IF(F10="",0,IF(LEFT(F10,1)="-",(IF(ABS(F10)&gt;9,(ABS(F10)+2),11)),F10))</f>
        <v>6</v>
      </c>
      <c r="AA10" s="114">
        <f>IF(H10="",0,IF(LEFT(H10,1)="-",ABS(H10),(IF(H10&gt;9,H10+2,11))))</f>
        <v>6</v>
      </c>
      <c r="AB10" s="115">
        <f t="shared" ref="AB10:AB15" si="5">IF(H10="",0,IF(LEFT(H10,1)="-",(IF(ABS(H10)&gt;9,(ABS(H10)+2),11)),H10))</f>
        <v>11</v>
      </c>
      <c r="AC10" s="114">
        <f>IF(J10="",0,IF(LEFT(J10,1)="-",ABS(J10),(IF(J10&gt;9,J10+2,11))))</f>
        <v>11</v>
      </c>
      <c r="AD10" s="115">
        <f t="shared" ref="AD10:AD15" si="6">IF(J10="",0,IF(LEFT(J10,1)="-",(IF(ABS(J10)&gt;9,(ABS(J10)+2),11)),J10))</f>
        <v>7</v>
      </c>
      <c r="AE10" s="114">
        <f>IF(L10="",0,IF(LEFT(L10,1)="-",ABS(L10),(IF(L10&gt;9,L10+2,11))))</f>
        <v>11</v>
      </c>
      <c r="AF10" s="115">
        <f t="shared" ref="AF10:AF15" si="7">IF(L10="",0,IF(LEFT(L10,1)="-",(IF(ABS(L10)&gt;9,(ABS(L10)+2),11)),L10))</f>
        <v>3</v>
      </c>
      <c r="AG10" s="114">
        <f t="shared" ref="AG10:AG15" si="8">IF(N10="",0,IF(LEFT(N10,1)="-",ABS(N10),(IF(N10&gt;9,N10+2,11))))</f>
        <v>0</v>
      </c>
      <c r="AH10" s="115">
        <f t="shared" ref="AH10:AH15" si="9">IF(N10="",0,IF(LEFT(N10,1)="-",(IF(ABS(N10)&gt;9,(ABS(N10)+2),11)),N10))</f>
        <v>0</v>
      </c>
    </row>
    <row r="11" spans="1:34" ht="15.75">
      <c r="A11" s="98" t="s">
        <v>37</v>
      </c>
      <c r="B11" s="99" t="str">
        <f>IF(B5&gt;"",B5,"")</f>
        <v>Jani Harju</v>
      </c>
      <c r="C11" s="116" t="str">
        <f>IF(B7&gt;"",B7,"")</f>
        <v>Li Ming</v>
      </c>
      <c r="D11" s="117"/>
      <c r="E11" s="101"/>
      <c r="F11" s="118">
        <v>8</v>
      </c>
      <c r="G11" s="119"/>
      <c r="H11" s="118">
        <v>9</v>
      </c>
      <c r="I11" s="119"/>
      <c r="J11" s="118">
        <v>-10</v>
      </c>
      <c r="K11" s="119"/>
      <c r="L11" s="118">
        <v>11</v>
      </c>
      <c r="M11" s="119"/>
      <c r="N11" s="118"/>
      <c r="O11" s="119"/>
      <c r="P11" s="107">
        <f t="shared" si="0"/>
        <v>3</v>
      </c>
      <c r="Q11" s="108">
        <f t="shared" si="1"/>
        <v>1</v>
      </c>
      <c r="R11" s="120"/>
      <c r="S11" s="121"/>
      <c r="U11" s="111">
        <f t="shared" si="2"/>
        <v>45</v>
      </c>
      <c r="V11" s="112">
        <f t="shared" si="2"/>
        <v>40</v>
      </c>
      <c r="W11" s="113">
        <f t="shared" si="3"/>
        <v>5</v>
      </c>
      <c r="Y11" s="122">
        <f>IF(F11="",0,IF(LEFT(F11,1)="-",ABS(F11),(IF(F11&gt;9,F11+2,11))))</f>
        <v>11</v>
      </c>
      <c r="Z11" s="123">
        <f t="shared" si="4"/>
        <v>8</v>
      </c>
      <c r="AA11" s="122">
        <f>IF(H11="",0,IF(LEFT(H11,1)="-",ABS(H11),(IF(H11&gt;9,H11+2,11))))</f>
        <v>11</v>
      </c>
      <c r="AB11" s="123">
        <f t="shared" si="5"/>
        <v>9</v>
      </c>
      <c r="AC11" s="122">
        <f>IF(J11="",0,IF(LEFT(J11,1)="-",ABS(J11),(IF(J11&gt;9,J11+2,11))))</f>
        <v>10</v>
      </c>
      <c r="AD11" s="123">
        <f t="shared" si="6"/>
        <v>12</v>
      </c>
      <c r="AE11" s="122">
        <f>IF(L11="",0,IF(LEFT(L11,1)="-",ABS(L11),(IF(L11&gt;9,L11+2,11))))</f>
        <v>13</v>
      </c>
      <c r="AF11" s="123">
        <f t="shared" si="7"/>
        <v>11</v>
      </c>
      <c r="AG11" s="122">
        <f t="shared" si="8"/>
        <v>0</v>
      </c>
      <c r="AH11" s="123">
        <f t="shared" si="9"/>
        <v>0</v>
      </c>
    </row>
    <row r="12" spans="1:34" ht="16.5" thickBot="1">
      <c r="A12" s="98" t="s">
        <v>38</v>
      </c>
      <c r="B12" s="124" t="str">
        <f>IF(B4&gt;"",B4,"")</f>
        <v>Risto Jokiranta</v>
      </c>
      <c r="C12" s="125" t="str">
        <f>IF(B7&gt;"",B7,"")</f>
        <v>Li Ming</v>
      </c>
      <c r="D12" s="88"/>
      <c r="E12" s="89"/>
      <c r="F12" s="126">
        <v>3</v>
      </c>
      <c r="G12" s="127"/>
      <c r="H12" s="126">
        <v>7</v>
      </c>
      <c r="I12" s="127"/>
      <c r="J12" s="126">
        <v>12</v>
      </c>
      <c r="K12" s="127"/>
      <c r="L12" s="126"/>
      <c r="M12" s="127"/>
      <c r="N12" s="126"/>
      <c r="O12" s="127"/>
      <c r="P12" s="107">
        <f t="shared" si="0"/>
        <v>3</v>
      </c>
      <c r="Q12" s="108">
        <f t="shared" si="1"/>
        <v>0</v>
      </c>
      <c r="R12" s="120"/>
      <c r="S12" s="121"/>
      <c r="U12" s="111">
        <f t="shared" si="2"/>
        <v>36</v>
      </c>
      <c r="V12" s="112">
        <f t="shared" si="2"/>
        <v>22</v>
      </c>
      <c r="W12" s="113">
        <f t="shared" si="3"/>
        <v>14</v>
      </c>
      <c r="Y12" s="122">
        <f t="shared" ref="Y12:AE15" si="10">IF(F12="",0,IF(LEFT(F12,1)="-",ABS(F12),(IF(F12&gt;9,F12+2,11))))</f>
        <v>11</v>
      </c>
      <c r="Z12" s="123">
        <f t="shared" si="4"/>
        <v>3</v>
      </c>
      <c r="AA12" s="122">
        <f t="shared" si="10"/>
        <v>11</v>
      </c>
      <c r="AB12" s="123">
        <f t="shared" si="5"/>
        <v>7</v>
      </c>
      <c r="AC12" s="122">
        <f t="shared" si="10"/>
        <v>14</v>
      </c>
      <c r="AD12" s="123">
        <f t="shared" si="6"/>
        <v>12</v>
      </c>
      <c r="AE12" s="122">
        <f t="shared" si="10"/>
        <v>0</v>
      </c>
      <c r="AF12" s="123">
        <f t="shared" si="7"/>
        <v>0</v>
      </c>
      <c r="AG12" s="122">
        <f t="shared" si="8"/>
        <v>0</v>
      </c>
      <c r="AH12" s="123">
        <f t="shared" si="9"/>
        <v>0</v>
      </c>
    </row>
    <row r="13" spans="1:34" ht="15.75">
      <c r="A13" s="98" t="s">
        <v>39</v>
      </c>
      <c r="B13" s="99" t="str">
        <f>IF(B5&gt;"",B5,"")</f>
        <v>Jani Harju</v>
      </c>
      <c r="C13" s="116" t="str">
        <f>IF(B6&gt;"",B6,"")</f>
        <v>Kai Asunmaa</v>
      </c>
      <c r="D13" s="80"/>
      <c r="E13" s="101"/>
      <c r="F13" s="104">
        <v>9</v>
      </c>
      <c r="G13" s="105"/>
      <c r="H13" s="104">
        <v>5</v>
      </c>
      <c r="I13" s="105"/>
      <c r="J13" s="104">
        <v>10</v>
      </c>
      <c r="K13" s="105"/>
      <c r="L13" s="104"/>
      <c r="M13" s="105"/>
      <c r="N13" s="104"/>
      <c r="O13" s="105"/>
      <c r="P13" s="107">
        <f t="shared" si="0"/>
        <v>3</v>
      </c>
      <c r="Q13" s="108">
        <f t="shared" si="1"/>
        <v>0</v>
      </c>
      <c r="R13" s="120"/>
      <c r="S13" s="121"/>
      <c r="U13" s="111">
        <f t="shared" si="2"/>
        <v>34</v>
      </c>
      <c r="V13" s="112">
        <f t="shared" si="2"/>
        <v>24</v>
      </c>
      <c r="W13" s="113">
        <f t="shared" si="3"/>
        <v>10</v>
      </c>
      <c r="Y13" s="122">
        <f t="shared" si="10"/>
        <v>11</v>
      </c>
      <c r="Z13" s="123">
        <f t="shared" si="4"/>
        <v>9</v>
      </c>
      <c r="AA13" s="122">
        <f t="shared" si="10"/>
        <v>11</v>
      </c>
      <c r="AB13" s="123">
        <f t="shared" si="5"/>
        <v>5</v>
      </c>
      <c r="AC13" s="122">
        <f t="shared" si="10"/>
        <v>12</v>
      </c>
      <c r="AD13" s="123">
        <f t="shared" si="6"/>
        <v>10</v>
      </c>
      <c r="AE13" s="122">
        <f t="shared" si="10"/>
        <v>0</v>
      </c>
      <c r="AF13" s="123">
        <f t="shared" si="7"/>
        <v>0</v>
      </c>
      <c r="AG13" s="122">
        <f t="shared" si="8"/>
        <v>0</v>
      </c>
      <c r="AH13" s="123">
        <f t="shared" si="9"/>
        <v>0</v>
      </c>
    </row>
    <row r="14" spans="1:34" ht="15.75">
      <c r="A14" s="98" t="s">
        <v>40</v>
      </c>
      <c r="B14" s="99" t="str">
        <f>IF(B4&gt;"",B4,"")</f>
        <v>Risto Jokiranta</v>
      </c>
      <c r="C14" s="116" t="str">
        <f>IF(B5&gt;"",B5,"")</f>
        <v>Jani Harju</v>
      </c>
      <c r="D14" s="117"/>
      <c r="E14" s="101"/>
      <c r="F14" s="118">
        <v>-10</v>
      </c>
      <c r="G14" s="119"/>
      <c r="H14" s="118">
        <v>-5</v>
      </c>
      <c r="I14" s="119"/>
      <c r="J14" s="128">
        <v>3</v>
      </c>
      <c r="K14" s="119"/>
      <c r="L14" s="118">
        <v>-2</v>
      </c>
      <c r="M14" s="119"/>
      <c r="N14" s="118"/>
      <c r="O14" s="119"/>
      <c r="P14" s="107">
        <f t="shared" si="0"/>
        <v>1</v>
      </c>
      <c r="Q14" s="108">
        <f t="shared" si="1"/>
        <v>3</v>
      </c>
      <c r="R14" s="120"/>
      <c r="S14" s="121"/>
      <c r="U14" s="111">
        <f t="shared" si="2"/>
        <v>28</v>
      </c>
      <c r="V14" s="112">
        <f t="shared" si="2"/>
        <v>37</v>
      </c>
      <c r="W14" s="113">
        <f t="shared" si="3"/>
        <v>-9</v>
      </c>
      <c r="Y14" s="122">
        <f t="shared" si="10"/>
        <v>10</v>
      </c>
      <c r="Z14" s="123">
        <f t="shared" si="4"/>
        <v>12</v>
      </c>
      <c r="AA14" s="122">
        <f t="shared" si="10"/>
        <v>5</v>
      </c>
      <c r="AB14" s="123">
        <f t="shared" si="5"/>
        <v>11</v>
      </c>
      <c r="AC14" s="122">
        <f t="shared" si="10"/>
        <v>11</v>
      </c>
      <c r="AD14" s="123">
        <f t="shared" si="6"/>
        <v>3</v>
      </c>
      <c r="AE14" s="122">
        <f t="shared" si="10"/>
        <v>2</v>
      </c>
      <c r="AF14" s="123">
        <f t="shared" si="7"/>
        <v>11</v>
      </c>
      <c r="AG14" s="122">
        <f t="shared" si="8"/>
        <v>0</v>
      </c>
      <c r="AH14" s="123">
        <f t="shared" si="9"/>
        <v>0</v>
      </c>
    </row>
    <row r="15" spans="1:34" ht="16.5" thickBot="1">
      <c r="A15" s="129" t="s">
        <v>41</v>
      </c>
      <c r="B15" s="130" t="str">
        <f>IF(B6&gt;"",B6,"")</f>
        <v>Kai Asunmaa</v>
      </c>
      <c r="C15" s="131" t="str">
        <f>IF(B7&gt;"",B7,"")</f>
        <v>Li Ming</v>
      </c>
      <c r="D15" s="132"/>
      <c r="E15" s="133"/>
      <c r="F15" s="134">
        <v>7</v>
      </c>
      <c r="G15" s="135"/>
      <c r="H15" s="134">
        <v>-8</v>
      </c>
      <c r="I15" s="135"/>
      <c r="J15" s="134">
        <v>-5</v>
      </c>
      <c r="K15" s="135"/>
      <c r="L15" s="134">
        <v>7</v>
      </c>
      <c r="M15" s="135"/>
      <c r="N15" s="134">
        <v>13</v>
      </c>
      <c r="O15" s="135"/>
      <c r="P15" s="136">
        <f t="shared" si="0"/>
        <v>3</v>
      </c>
      <c r="Q15" s="137">
        <f t="shared" si="1"/>
        <v>2</v>
      </c>
      <c r="R15" s="138"/>
      <c r="S15" s="139"/>
      <c r="U15" s="111">
        <f t="shared" si="2"/>
        <v>50</v>
      </c>
      <c r="V15" s="112">
        <f t="shared" si="2"/>
        <v>49</v>
      </c>
      <c r="W15" s="113">
        <f t="shared" si="3"/>
        <v>1</v>
      </c>
      <c r="Y15" s="140">
        <f t="shared" si="10"/>
        <v>11</v>
      </c>
      <c r="Z15" s="141">
        <f t="shared" si="4"/>
        <v>7</v>
      </c>
      <c r="AA15" s="140">
        <f t="shared" si="10"/>
        <v>8</v>
      </c>
      <c r="AB15" s="141">
        <f t="shared" si="5"/>
        <v>11</v>
      </c>
      <c r="AC15" s="140">
        <f t="shared" si="10"/>
        <v>5</v>
      </c>
      <c r="AD15" s="141">
        <f t="shared" si="6"/>
        <v>11</v>
      </c>
      <c r="AE15" s="140">
        <f t="shared" si="10"/>
        <v>11</v>
      </c>
      <c r="AF15" s="141">
        <f t="shared" si="7"/>
        <v>7</v>
      </c>
      <c r="AG15" s="140">
        <f t="shared" si="8"/>
        <v>15</v>
      </c>
      <c r="AH15" s="141">
        <f t="shared" si="9"/>
        <v>13</v>
      </c>
    </row>
    <row r="16" spans="1:34" ht="16.5" thickTop="1" thickBot="1"/>
    <row r="17" spans="1:34" ht="16.5" thickTop="1">
      <c r="A17" s="1"/>
      <c r="B17" s="2" t="s">
        <v>69</v>
      </c>
      <c r="C17" s="3"/>
      <c r="D17" s="3"/>
      <c r="E17" s="3"/>
      <c r="F17" s="4"/>
      <c r="G17" s="3"/>
      <c r="H17" s="5" t="s">
        <v>1</v>
      </c>
      <c r="I17" s="6"/>
      <c r="J17" s="7" t="s">
        <v>133</v>
      </c>
      <c r="K17" s="8"/>
      <c r="L17" s="8"/>
      <c r="M17" s="9"/>
      <c r="N17" s="10" t="s">
        <v>3</v>
      </c>
      <c r="O17" s="11"/>
      <c r="P17" s="11"/>
      <c r="Q17" s="12">
        <v>2</v>
      </c>
      <c r="R17" s="13"/>
      <c r="S17" s="14"/>
    </row>
    <row r="18" spans="1:34" ht="16.5" thickBot="1">
      <c r="A18" s="15"/>
      <c r="B18" s="16"/>
      <c r="C18" s="17" t="s">
        <v>4</v>
      </c>
      <c r="D18" s="18"/>
      <c r="E18" s="19"/>
      <c r="F18" s="20"/>
      <c r="G18" s="21" t="s">
        <v>5</v>
      </c>
      <c r="H18" s="22"/>
      <c r="I18" s="22"/>
      <c r="J18" s="23">
        <v>43513</v>
      </c>
      <c r="K18" s="23"/>
      <c r="L18" s="23"/>
      <c r="M18" s="24"/>
      <c r="N18" s="25" t="s">
        <v>6</v>
      </c>
      <c r="O18" s="26"/>
      <c r="P18" s="26"/>
      <c r="Q18" s="185">
        <v>0.52083333333333337</v>
      </c>
      <c r="R18" s="27"/>
      <c r="S18" s="28"/>
    </row>
    <row r="19" spans="1:34" ht="16.5" thickTop="1">
      <c r="A19" s="29"/>
      <c r="B19" s="30" t="s">
        <v>7</v>
      </c>
      <c r="C19" s="31" t="s">
        <v>8</v>
      </c>
      <c r="D19" s="32" t="s">
        <v>9</v>
      </c>
      <c r="E19" s="33"/>
      <c r="F19" s="32" t="s">
        <v>10</v>
      </c>
      <c r="G19" s="33"/>
      <c r="H19" s="32" t="s">
        <v>11</v>
      </c>
      <c r="I19" s="33"/>
      <c r="J19" s="32" t="s">
        <v>12</v>
      </c>
      <c r="K19" s="33"/>
      <c r="L19" s="32"/>
      <c r="M19" s="33"/>
      <c r="N19" s="34" t="s">
        <v>13</v>
      </c>
      <c r="O19" s="35" t="s">
        <v>14</v>
      </c>
      <c r="P19" s="36" t="s">
        <v>15</v>
      </c>
      <c r="Q19" s="37"/>
      <c r="R19" s="38" t="s">
        <v>16</v>
      </c>
      <c r="S19" s="39"/>
      <c r="U19" s="40" t="s">
        <v>17</v>
      </c>
      <c r="V19" s="41"/>
      <c r="W19" s="42" t="s">
        <v>18</v>
      </c>
    </row>
    <row r="20" spans="1:34">
      <c r="A20" s="43" t="s">
        <v>9</v>
      </c>
      <c r="B20" s="44" t="s">
        <v>137</v>
      </c>
      <c r="C20" s="45" t="s">
        <v>24</v>
      </c>
      <c r="D20" s="46"/>
      <c r="E20" s="47"/>
      <c r="F20" s="48">
        <f>+P30</f>
        <v>3</v>
      </c>
      <c r="G20" s="49">
        <f>+Q30</f>
        <v>1</v>
      </c>
      <c r="H20" s="48">
        <f>P26</f>
        <v>3</v>
      </c>
      <c r="I20" s="49">
        <f>Q26</f>
        <v>0</v>
      </c>
      <c r="J20" s="48">
        <f>P28</f>
        <v>3</v>
      </c>
      <c r="K20" s="49">
        <f>Q28</f>
        <v>0</v>
      </c>
      <c r="L20" s="48"/>
      <c r="M20" s="49"/>
      <c r="N20" s="50">
        <f>IF(SUM(D20:M20)=0,"", COUNTIF(E20:E23,"3"))</f>
        <v>3</v>
      </c>
      <c r="O20" s="51">
        <f>IF(SUM(E20:N20)=0,"", COUNTIF(D20:D23,"3"))</f>
        <v>0</v>
      </c>
      <c r="P20" s="52">
        <f>IF(SUM(D20:M20)=0,"",SUM(E20:E23))</f>
        <v>9</v>
      </c>
      <c r="Q20" s="53">
        <f>IF(SUM(D20:M20)=0,"",SUM(D20:D23))</f>
        <v>1</v>
      </c>
      <c r="R20" s="54">
        <v>1</v>
      </c>
      <c r="S20" s="55"/>
      <c r="U20" s="56">
        <f>+U26+U28+U30</f>
        <v>107</v>
      </c>
      <c r="V20" s="57">
        <f>+V26+V28+V30</f>
        <v>59</v>
      </c>
      <c r="W20" s="58">
        <f>+U20-V20</f>
        <v>48</v>
      </c>
    </row>
    <row r="21" spans="1:34">
      <c r="A21" s="59" t="s">
        <v>10</v>
      </c>
      <c r="B21" s="44" t="s">
        <v>138</v>
      </c>
      <c r="C21" s="60" t="s">
        <v>85</v>
      </c>
      <c r="D21" s="61">
        <f>+Q30</f>
        <v>1</v>
      </c>
      <c r="E21" s="62">
        <f>+P30</f>
        <v>3</v>
      </c>
      <c r="F21" s="63"/>
      <c r="G21" s="64"/>
      <c r="H21" s="61">
        <f>P29</f>
        <v>3</v>
      </c>
      <c r="I21" s="62">
        <f>Q29</f>
        <v>0</v>
      </c>
      <c r="J21" s="61">
        <f>P27</f>
        <v>3</v>
      </c>
      <c r="K21" s="62">
        <f>Q27</f>
        <v>0</v>
      </c>
      <c r="L21" s="61"/>
      <c r="M21" s="62"/>
      <c r="N21" s="50">
        <f>IF(SUM(D21:M21)=0,"", COUNTIF(G20:G23,"3"))</f>
        <v>2</v>
      </c>
      <c r="O21" s="51">
        <f>IF(SUM(E21:N21)=0,"", COUNTIF(F20:F23,"3"))</f>
        <v>1</v>
      </c>
      <c r="P21" s="52">
        <f>IF(SUM(D21:M21)=0,"",SUM(G20:G23))</f>
        <v>7</v>
      </c>
      <c r="Q21" s="53">
        <f>IF(SUM(D21:M21)=0,"",SUM(F20:F23))</f>
        <v>3</v>
      </c>
      <c r="R21" s="54">
        <v>2</v>
      </c>
      <c r="S21" s="55"/>
      <c r="U21" s="56">
        <f>+U27+U29+V30</f>
        <v>94</v>
      </c>
      <c r="V21" s="57">
        <f>+V27+V29+U30</f>
        <v>69</v>
      </c>
      <c r="W21" s="58">
        <f>+U21-V21</f>
        <v>25</v>
      </c>
    </row>
    <row r="22" spans="1:34">
      <c r="A22" s="59" t="s">
        <v>11</v>
      </c>
      <c r="B22" s="44" t="s">
        <v>77</v>
      </c>
      <c r="C22" s="60" t="s">
        <v>22</v>
      </c>
      <c r="D22" s="61">
        <f>+Q26</f>
        <v>0</v>
      </c>
      <c r="E22" s="62">
        <f>+P26</f>
        <v>3</v>
      </c>
      <c r="F22" s="61">
        <f>Q29</f>
        <v>0</v>
      </c>
      <c r="G22" s="62">
        <f>P29</f>
        <v>3</v>
      </c>
      <c r="H22" s="63"/>
      <c r="I22" s="64"/>
      <c r="J22" s="61">
        <f>P31</f>
        <v>3</v>
      </c>
      <c r="K22" s="62">
        <f>Q31</f>
        <v>0</v>
      </c>
      <c r="L22" s="61"/>
      <c r="M22" s="62"/>
      <c r="N22" s="50">
        <f>IF(SUM(D22:M22)=0,"", COUNTIF(I20:I23,"3"))</f>
        <v>1</v>
      </c>
      <c r="O22" s="51">
        <f>IF(SUM(E22:N22)=0,"", COUNTIF(H20:H23,"3"))</f>
        <v>2</v>
      </c>
      <c r="P22" s="52">
        <f>IF(SUM(D22:M22)=0,"",SUM(I20:I23))</f>
        <v>3</v>
      </c>
      <c r="Q22" s="53">
        <f>IF(SUM(D22:M22)=0,"",SUM(H20:H23))</f>
        <v>6</v>
      </c>
      <c r="R22" s="54">
        <v>3</v>
      </c>
      <c r="S22" s="55"/>
      <c r="U22" s="56">
        <f>+V26+V29+U31</f>
        <v>69</v>
      </c>
      <c r="V22" s="57">
        <f>+U26+U29+V31</f>
        <v>83</v>
      </c>
      <c r="W22" s="58">
        <f>+U22-V22</f>
        <v>-14</v>
      </c>
    </row>
    <row r="23" spans="1:34" ht="15.75" thickBot="1">
      <c r="A23" s="65" t="s">
        <v>12</v>
      </c>
      <c r="B23" s="66" t="s">
        <v>87</v>
      </c>
      <c r="C23" s="67" t="s">
        <v>73</v>
      </c>
      <c r="D23" s="68">
        <f>Q28</f>
        <v>0</v>
      </c>
      <c r="E23" s="69">
        <f>P28</f>
        <v>3</v>
      </c>
      <c r="F23" s="68">
        <f>Q27</f>
        <v>0</v>
      </c>
      <c r="G23" s="69">
        <f>P27</f>
        <v>3</v>
      </c>
      <c r="H23" s="68">
        <f>Q31</f>
        <v>0</v>
      </c>
      <c r="I23" s="69">
        <f>P31</f>
        <v>3</v>
      </c>
      <c r="J23" s="70"/>
      <c r="K23" s="71"/>
      <c r="L23" s="68"/>
      <c r="M23" s="69"/>
      <c r="N23" s="72">
        <f>IF(SUM(D23:M23)=0,"", COUNTIF(K20:K23,"3"))</f>
        <v>0</v>
      </c>
      <c r="O23" s="73">
        <f>IF(SUM(E23:N23)=0,"", COUNTIF(J20:J23,"3"))</f>
        <v>3</v>
      </c>
      <c r="P23" s="74">
        <f>IF(SUM(D23:M24)=0,"",SUM(K20:K23))</f>
        <v>0</v>
      </c>
      <c r="Q23" s="75">
        <f>IF(SUM(D23:M23)=0,"",SUM(J20:J23))</f>
        <v>9</v>
      </c>
      <c r="R23" s="76">
        <v>4</v>
      </c>
      <c r="S23" s="77"/>
      <c r="U23" s="56">
        <f>+V27+V28+V31</f>
        <v>40</v>
      </c>
      <c r="V23" s="57">
        <f>+U27+U28+U31</f>
        <v>99</v>
      </c>
      <c r="W23" s="58">
        <f>+U23-V23</f>
        <v>-59</v>
      </c>
    </row>
    <row r="24" spans="1:34" ht="16.5" thickTop="1">
      <c r="A24" s="78"/>
      <c r="B24" s="79" t="s">
        <v>27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s="82"/>
      <c r="U24" s="83"/>
      <c r="V24" s="84" t="s">
        <v>28</v>
      </c>
      <c r="W24" s="85">
        <f>SUM(W20:W23)</f>
        <v>0</v>
      </c>
      <c r="X24" s="84" t="str">
        <f>IF(W24=0,"OK","Virhe")</f>
        <v>OK</v>
      </c>
    </row>
    <row r="25" spans="1:34" ht="16.5" thickBot="1">
      <c r="A25" s="86"/>
      <c r="B25" s="87" t="s">
        <v>29</v>
      </c>
      <c r="C25" s="88"/>
      <c r="D25" s="88"/>
      <c r="E25" s="89"/>
      <c r="F25" s="90" t="s">
        <v>30</v>
      </c>
      <c r="G25" s="91"/>
      <c r="H25" s="92" t="s">
        <v>31</v>
      </c>
      <c r="I25" s="91"/>
      <c r="J25" s="92" t="s">
        <v>32</v>
      </c>
      <c r="K25" s="91"/>
      <c r="L25" s="92" t="s">
        <v>33</v>
      </c>
      <c r="M25" s="91"/>
      <c r="N25" s="92" t="s">
        <v>34</v>
      </c>
      <c r="O25" s="91"/>
      <c r="P25" s="93" t="s">
        <v>35</v>
      </c>
      <c r="Q25" s="94"/>
      <c r="S25" s="95"/>
      <c r="U25" s="96" t="s">
        <v>17</v>
      </c>
      <c r="V25" s="97"/>
      <c r="W25" s="42" t="s">
        <v>18</v>
      </c>
    </row>
    <row r="26" spans="1:34" ht="15.75">
      <c r="A26" s="98" t="s">
        <v>36</v>
      </c>
      <c r="B26" s="99" t="str">
        <f>IF(B20&gt;"",B20,"")</f>
        <v>Anni Heljala</v>
      </c>
      <c r="C26" s="100" t="str">
        <f>IF(B22&gt;"",B22,"")</f>
        <v>Kari Jokiranta</v>
      </c>
      <c r="D26" s="80"/>
      <c r="E26" s="101"/>
      <c r="F26" s="102">
        <v>9</v>
      </c>
      <c r="G26" s="103"/>
      <c r="H26" s="104">
        <v>6</v>
      </c>
      <c r="I26" s="105"/>
      <c r="J26" s="104">
        <v>4</v>
      </c>
      <c r="K26" s="105"/>
      <c r="L26" s="104"/>
      <c r="M26" s="105"/>
      <c r="N26" s="106"/>
      <c r="O26" s="105"/>
      <c r="P26" s="107">
        <f t="shared" ref="P26:P31" si="11">IF(COUNT(F26:N26)=0,"", COUNTIF(F26:N26,"&gt;=0"))</f>
        <v>3</v>
      </c>
      <c r="Q26" s="108">
        <f t="shared" ref="Q26:Q31" si="12">IF(COUNT(F26:N26)=0,"",(IF(LEFT(F26,1)="-",1,0)+IF(LEFT(H26,1)="-",1,0)+IF(LEFT(J26,1)="-",1,0)+IF(LEFT(L26,1)="-",1,0)+IF(LEFT(N26,1)="-",1,0)))</f>
        <v>0</v>
      </c>
      <c r="R26" s="109"/>
      <c r="S26" s="110"/>
      <c r="U26" s="111">
        <f t="shared" ref="U26:V31" si="13">+Y26+AA26+AC26+AE26+AG26</f>
        <v>33</v>
      </c>
      <c r="V26" s="112">
        <f t="shared" si="13"/>
        <v>19</v>
      </c>
      <c r="W26" s="113">
        <f t="shared" ref="W26:W31" si="14">+U26-V26</f>
        <v>14</v>
      </c>
      <c r="Y26" s="114">
        <f>IF(F26="",0,IF(LEFT(F26,1)="-",ABS(F26),(IF(F26&gt;9,F26+2,11))))</f>
        <v>11</v>
      </c>
      <c r="Z26" s="115">
        <f t="shared" ref="Z26:Z31" si="15">IF(F26="",0,IF(LEFT(F26,1)="-",(IF(ABS(F26)&gt;9,(ABS(F26)+2),11)),F26))</f>
        <v>9</v>
      </c>
      <c r="AA26" s="114">
        <f>IF(H26="",0,IF(LEFT(H26,1)="-",ABS(H26),(IF(H26&gt;9,H26+2,11))))</f>
        <v>11</v>
      </c>
      <c r="AB26" s="115">
        <f t="shared" ref="AB26:AB31" si="16">IF(H26="",0,IF(LEFT(H26,1)="-",(IF(ABS(H26)&gt;9,(ABS(H26)+2),11)),H26))</f>
        <v>6</v>
      </c>
      <c r="AC26" s="114">
        <f>IF(J26="",0,IF(LEFT(J26,1)="-",ABS(J26),(IF(J26&gt;9,J26+2,11))))</f>
        <v>11</v>
      </c>
      <c r="AD26" s="115">
        <f t="shared" ref="AD26:AD31" si="17">IF(J26="",0,IF(LEFT(J26,1)="-",(IF(ABS(J26)&gt;9,(ABS(J26)+2),11)),J26))</f>
        <v>4</v>
      </c>
      <c r="AE26" s="114">
        <f>IF(L26="",0,IF(LEFT(L26,1)="-",ABS(L26),(IF(L26&gt;9,L26+2,11))))</f>
        <v>0</v>
      </c>
      <c r="AF26" s="115">
        <f t="shared" ref="AF26:AF31" si="18">IF(L26="",0,IF(LEFT(L26,1)="-",(IF(ABS(L26)&gt;9,(ABS(L26)+2),11)),L26))</f>
        <v>0</v>
      </c>
      <c r="AG26" s="114">
        <f t="shared" ref="AG26:AG31" si="19">IF(N26="",0,IF(LEFT(N26,1)="-",ABS(N26),(IF(N26&gt;9,N26+2,11))))</f>
        <v>0</v>
      </c>
      <c r="AH26" s="115">
        <f t="shared" ref="AH26:AH31" si="20">IF(N26="",0,IF(LEFT(N26,1)="-",(IF(ABS(N26)&gt;9,(ABS(N26)+2),11)),N26))</f>
        <v>0</v>
      </c>
    </row>
    <row r="27" spans="1:34" ht="15.75">
      <c r="A27" s="98" t="s">
        <v>37</v>
      </c>
      <c r="B27" s="99" t="str">
        <f>IF(B21&gt;"",B21,"")</f>
        <v>Jukka Lindroos</v>
      </c>
      <c r="C27" s="116" t="str">
        <f>IF(B23&gt;"",B23,"")</f>
        <v>Pasi Kärki</v>
      </c>
      <c r="D27" s="117"/>
      <c r="E27" s="101"/>
      <c r="F27" s="118">
        <v>1</v>
      </c>
      <c r="G27" s="119"/>
      <c r="H27" s="118">
        <v>6</v>
      </c>
      <c r="I27" s="119"/>
      <c r="J27" s="118">
        <v>4</v>
      </c>
      <c r="K27" s="119"/>
      <c r="L27" s="118"/>
      <c r="M27" s="119"/>
      <c r="N27" s="118"/>
      <c r="O27" s="119"/>
      <c r="P27" s="107">
        <f t="shared" si="11"/>
        <v>3</v>
      </c>
      <c r="Q27" s="108">
        <f t="shared" si="12"/>
        <v>0</v>
      </c>
      <c r="R27" s="120"/>
      <c r="S27" s="121"/>
      <c r="U27" s="111">
        <f t="shared" si="13"/>
        <v>33</v>
      </c>
      <c r="V27" s="112">
        <f t="shared" si="13"/>
        <v>11</v>
      </c>
      <c r="W27" s="113">
        <f t="shared" si="14"/>
        <v>22</v>
      </c>
      <c r="Y27" s="122">
        <f>IF(F27="",0,IF(LEFT(F27,1)="-",ABS(F27),(IF(F27&gt;9,F27+2,11))))</f>
        <v>11</v>
      </c>
      <c r="Z27" s="123">
        <f t="shared" si="15"/>
        <v>1</v>
      </c>
      <c r="AA27" s="122">
        <f>IF(H27="",0,IF(LEFT(H27,1)="-",ABS(H27),(IF(H27&gt;9,H27+2,11))))</f>
        <v>11</v>
      </c>
      <c r="AB27" s="123">
        <f t="shared" si="16"/>
        <v>6</v>
      </c>
      <c r="AC27" s="122">
        <f>IF(J27="",0,IF(LEFT(J27,1)="-",ABS(J27),(IF(J27&gt;9,J27+2,11))))</f>
        <v>11</v>
      </c>
      <c r="AD27" s="123">
        <f t="shared" si="17"/>
        <v>4</v>
      </c>
      <c r="AE27" s="122">
        <f>IF(L27="",0,IF(LEFT(L27,1)="-",ABS(L27),(IF(L27&gt;9,L27+2,11))))</f>
        <v>0</v>
      </c>
      <c r="AF27" s="123">
        <f t="shared" si="18"/>
        <v>0</v>
      </c>
      <c r="AG27" s="122">
        <f t="shared" si="19"/>
        <v>0</v>
      </c>
      <c r="AH27" s="123">
        <f t="shared" si="20"/>
        <v>0</v>
      </c>
    </row>
    <row r="28" spans="1:34" ht="16.5" thickBot="1">
      <c r="A28" s="98" t="s">
        <v>38</v>
      </c>
      <c r="B28" s="124" t="str">
        <f>IF(B20&gt;"",B20,"")</f>
        <v>Anni Heljala</v>
      </c>
      <c r="C28" s="125" t="str">
        <f>IF(B23&gt;"",B23,"")</f>
        <v>Pasi Kärki</v>
      </c>
      <c r="D28" s="88"/>
      <c r="E28" s="89"/>
      <c r="F28" s="126">
        <v>2</v>
      </c>
      <c r="G28" s="127"/>
      <c r="H28" s="126">
        <v>3</v>
      </c>
      <c r="I28" s="127"/>
      <c r="J28" s="126">
        <v>7</v>
      </c>
      <c r="K28" s="127"/>
      <c r="L28" s="126"/>
      <c r="M28" s="127"/>
      <c r="N28" s="126"/>
      <c r="O28" s="127"/>
      <c r="P28" s="107">
        <f t="shared" si="11"/>
        <v>3</v>
      </c>
      <c r="Q28" s="108">
        <f t="shared" si="12"/>
        <v>0</v>
      </c>
      <c r="R28" s="120"/>
      <c r="S28" s="121"/>
      <c r="U28" s="111">
        <f t="shared" si="13"/>
        <v>33</v>
      </c>
      <c r="V28" s="112">
        <f t="shared" si="13"/>
        <v>12</v>
      </c>
      <c r="W28" s="113">
        <f t="shared" si="14"/>
        <v>21</v>
      </c>
      <c r="Y28" s="122">
        <f t="shared" ref="Y28:AE31" si="21">IF(F28="",0,IF(LEFT(F28,1)="-",ABS(F28),(IF(F28&gt;9,F28+2,11))))</f>
        <v>11</v>
      </c>
      <c r="Z28" s="123">
        <f t="shared" si="15"/>
        <v>2</v>
      </c>
      <c r="AA28" s="122">
        <f t="shared" si="21"/>
        <v>11</v>
      </c>
      <c r="AB28" s="123">
        <f t="shared" si="16"/>
        <v>3</v>
      </c>
      <c r="AC28" s="122">
        <f t="shared" si="21"/>
        <v>11</v>
      </c>
      <c r="AD28" s="123">
        <f t="shared" si="17"/>
        <v>7</v>
      </c>
      <c r="AE28" s="122">
        <f t="shared" si="21"/>
        <v>0</v>
      </c>
      <c r="AF28" s="123">
        <f t="shared" si="18"/>
        <v>0</v>
      </c>
      <c r="AG28" s="122">
        <f t="shared" si="19"/>
        <v>0</v>
      </c>
      <c r="AH28" s="123">
        <f t="shared" si="20"/>
        <v>0</v>
      </c>
    </row>
    <row r="29" spans="1:34" ht="15.75">
      <c r="A29" s="98" t="s">
        <v>39</v>
      </c>
      <c r="B29" s="99" t="str">
        <f>IF(B21&gt;"",B21,"")</f>
        <v>Jukka Lindroos</v>
      </c>
      <c r="C29" s="116" t="str">
        <f>IF(B22&gt;"",B22,"")</f>
        <v>Kari Jokiranta</v>
      </c>
      <c r="D29" s="80"/>
      <c r="E29" s="101"/>
      <c r="F29" s="104">
        <v>3</v>
      </c>
      <c r="G29" s="105"/>
      <c r="H29" s="104">
        <v>8</v>
      </c>
      <c r="I29" s="105"/>
      <c r="J29" s="104">
        <v>6</v>
      </c>
      <c r="K29" s="105"/>
      <c r="L29" s="104"/>
      <c r="M29" s="105"/>
      <c r="N29" s="104"/>
      <c r="O29" s="105"/>
      <c r="P29" s="107">
        <f t="shared" si="11"/>
        <v>3</v>
      </c>
      <c r="Q29" s="108">
        <f t="shared" si="12"/>
        <v>0</v>
      </c>
      <c r="R29" s="120"/>
      <c r="S29" s="121"/>
      <c r="U29" s="111">
        <f t="shared" si="13"/>
        <v>33</v>
      </c>
      <c r="V29" s="112">
        <f t="shared" si="13"/>
        <v>17</v>
      </c>
      <c r="W29" s="113">
        <f t="shared" si="14"/>
        <v>16</v>
      </c>
      <c r="Y29" s="122">
        <f t="shared" si="21"/>
        <v>11</v>
      </c>
      <c r="Z29" s="123">
        <f t="shared" si="15"/>
        <v>3</v>
      </c>
      <c r="AA29" s="122">
        <f t="shared" si="21"/>
        <v>11</v>
      </c>
      <c r="AB29" s="123">
        <f t="shared" si="16"/>
        <v>8</v>
      </c>
      <c r="AC29" s="122">
        <f t="shared" si="21"/>
        <v>11</v>
      </c>
      <c r="AD29" s="123">
        <f t="shared" si="17"/>
        <v>6</v>
      </c>
      <c r="AE29" s="122">
        <f t="shared" si="21"/>
        <v>0</v>
      </c>
      <c r="AF29" s="123">
        <f t="shared" si="18"/>
        <v>0</v>
      </c>
      <c r="AG29" s="122">
        <f t="shared" si="19"/>
        <v>0</v>
      </c>
      <c r="AH29" s="123">
        <f t="shared" si="20"/>
        <v>0</v>
      </c>
    </row>
    <row r="30" spans="1:34" ht="15.75">
      <c r="A30" s="98" t="s">
        <v>40</v>
      </c>
      <c r="B30" s="99" t="str">
        <f>IF(B20&gt;"",B20,"")</f>
        <v>Anni Heljala</v>
      </c>
      <c r="C30" s="116" t="str">
        <f>IF(B21&gt;"",B21,"")</f>
        <v>Jukka Lindroos</v>
      </c>
      <c r="D30" s="117"/>
      <c r="E30" s="101"/>
      <c r="F30" s="118">
        <v>3</v>
      </c>
      <c r="G30" s="119"/>
      <c r="H30" s="118">
        <v>-8</v>
      </c>
      <c r="I30" s="119"/>
      <c r="J30" s="128">
        <v>7</v>
      </c>
      <c r="K30" s="119"/>
      <c r="L30" s="118">
        <v>7</v>
      </c>
      <c r="M30" s="119"/>
      <c r="N30" s="118"/>
      <c r="O30" s="119"/>
      <c r="P30" s="107">
        <f t="shared" si="11"/>
        <v>3</v>
      </c>
      <c r="Q30" s="108">
        <f t="shared" si="12"/>
        <v>1</v>
      </c>
      <c r="R30" s="120"/>
      <c r="S30" s="121"/>
      <c r="U30" s="111">
        <f t="shared" si="13"/>
        <v>41</v>
      </c>
      <c r="V30" s="112">
        <f t="shared" si="13"/>
        <v>28</v>
      </c>
      <c r="W30" s="113">
        <f t="shared" si="14"/>
        <v>13</v>
      </c>
      <c r="Y30" s="122">
        <f t="shared" si="21"/>
        <v>11</v>
      </c>
      <c r="Z30" s="123">
        <f t="shared" si="15"/>
        <v>3</v>
      </c>
      <c r="AA30" s="122">
        <f t="shared" si="21"/>
        <v>8</v>
      </c>
      <c r="AB30" s="123">
        <f t="shared" si="16"/>
        <v>11</v>
      </c>
      <c r="AC30" s="122">
        <f t="shared" si="21"/>
        <v>11</v>
      </c>
      <c r="AD30" s="123">
        <f t="shared" si="17"/>
        <v>7</v>
      </c>
      <c r="AE30" s="122">
        <f t="shared" si="21"/>
        <v>11</v>
      </c>
      <c r="AF30" s="123">
        <f t="shared" si="18"/>
        <v>7</v>
      </c>
      <c r="AG30" s="122">
        <f t="shared" si="19"/>
        <v>0</v>
      </c>
      <c r="AH30" s="123">
        <f t="shared" si="20"/>
        <v>0</v>
      </c>
    </row>
    <row r="31" spans="1:34" ht="16.5" thickBot="1">
      <c r="A31" s="129" t="s">
        <v>41</v>
      </c>
      <c r="B31" s="130" t="str">
        <f>IF(B22&gt;"",B22,"")</f>
        <v>Kari Jokiranta</v>
      </c>
      <c r="C31" s="131" t="str">
        <f>IF(B23&gt;"",B23,"")</f>
        <v>Pasi Kärki</v>
      </c>
      <c r="D31" s="132"/>
      <c r="E31" s="133"/>
      <c r="F31" s="134">
        <v>7</v>
      </c>
      <c r="G31" s="135"/>
      <c r="H31" s="134">
        <v>6</v>
      </c>
      <c r="I31" s="135"/>
      <c r="J31" s="134">
        <v>4</v>
      </c>
      <c r="K31" s="135"/>
      <c r="L31" s="134"/>
      <c r="M31" s="135"/>
      <c r="N31" s="134"/>
      <c r="O31" s="135"/>
      <c r="P31" s="136">
        <f t="shared" si="11"/>
        <v>3</v>
      </c>
      <c r="Q31" s="137">
        <f t="shared" si="12"/>
        <v>0</v>
      </c>
      <c r="R31" s="138"/>
      <c r="S31" s="139"/>
      <c r="U31" s="111">
        <f t="shared" si="13"/>
        <v>33</v>
      </c>
      <c r="V31" s="112">
        <f t="shared" si="13"/>
        <v>17</v>
      </c>
      <c r="W31" s="113">
        <f t="shared" si="14"/>
        <v>16</v>
      </c>
      <c r="Y31" s="140">
        <f t="shared" si="21"/>
        <v>11</v>
      </c>
      <c r="Z31" s="141">
        <f t="shared" si="15"/>
        <v>7</v>
      </c>
      <c r="AA31" s="140">
        <f t="shared" si="21"/>
        <v>11</v>
      </c>
      <c r="AB31" s="141">
        <f t="shared" si="16"/>
        <v>6</v>
      </c>
      <c r="AC31" s="140">
        <f t="shared" si="21"/>
        <v>11</v>
      </c>
      <c r="AD31" s="141">
        <f t="shared" si="17"/>
        <v>4</v>
      </c>
      <c r="AE31" s="140">
        <f t="shared" si="21"/>
        <v>0</v>
      </c>
      <c r="AF31" s="141">
        <f t="shared" si="18"/>
        <v>0</v>
      </c>
      <c r="AG31" s="140">
        <f t="shared" si="19"/>
        <v>0</v>
      </c>
      <c r="AH31" s="141">
        <f t="shared" si="20"/>
        <v>0</v>
      </c>
    </row>
    <row r="32" spans="1:34" ht="16.5" thickTop="1" thickBot="1"/>
    <row r="33" spans="1:34" ht="16.5" thickTop="1">
      <c r="A33" s="1"/>
      <c r="B33" s="2" t="s">
        <v>69</v>
      </c>
      <c r="C33" s="3"/>
      <c r="D33" s="3"/>
      <c r="E33" s="3"/>
      <c r="F33" s="4"/>
      <c r="G33" s="3"/>
      <c r="H33" s="5" t="s">
        <v>1</v>
      </c>
      <c r="I33" s="6"/>
      <c r="J33" s="7" t="s">
        <v>133</v>
      </c>
      <c r="K33" s="8"/>
      <c r="L33" s="8"/>
      <c r="M33" s="9"/>
      <c r="N33" s="10" t="s">
        <v>3</v>
      </c>
      <c r="O33" s="11"/>
      <c r="P33" s="11"/>
      <c r="Q33" s="12">
        <v>3</v>
      </c>
      <c r="R33" s="13"/>
      <c r="S33" s="14"/>
    </row>
    <row r="34" spans="1:34" ht="16.5" thickBot="1">
      <c r="A34" s="15"/>
      <c r="B34" s="16"/>
      <c r="C34" s="17" t="s">
        <v>4</v>
      </c>
      <c r="D34" s="18"/>
      <c r="E34" s="19"/>
      <c r="F34" s="20"/>
      <c r="G34" s="21" t="s">
        <v>5</v>
      </c>
      <c r="H34" s="22"/>
      <c r="I34" s="22"/>
      <c r="J34" s="23">
        <v>43513</v>
      </c>
      <c r="K34" s="23"/>
      <c r="L34" s="23"/>
      <c r="M34" s="24"/>
      <c r="N34" s="25" t="s">
        <v>6</v>
      </c>
      <c r="O34" s="26"/>
      <c r="P34" s="26"/>
      <c r="Q34" s="185">
        <v>0.52083333333333337</v>
      </c>
      <c r="R34" s="27"/>
      <c r="S34" s="28"/>
    </row>
    <row r="35" spans="1:34" ht="16.5" thickTop="1">
      <c r="A35" s="29"/>
      <c r="B35" s="30" t="s">
        <v>7</v>
      </c>
      <c r="C35" s="31" t="s">
        <v>8</v>
      </c>
      <c r="D35" s="32" t="s">
        <v>9</v>
      </c>
      <c r="E35" s="33"/>
      <c r="F35" s="32" t="s">
        <v>10</v>
      </c>
      <c r="G35" s="33"/>
      <c r="H35" s="32" t="s">
        <v>11</v>
      </c>
      <c r="I35" s="33"/>
      <c r="J35" s="32" t="s">
        <v>12</v>
      </c>
      <c r="K35" s="33"/>
      <c r="L35" s="32"/>
      <c r="M35" s="33"/>
      <c r="N35" s="34" t="s">
        <v>13</v>
      </c>
      <c r="O35" s="35" t="s">
        <v>14</v>
      </c>
      <c r="P35" s="36" t="s">
        <v>15</v>
      </c>
      <c r="Q35" s="37"/>
      <c r="R35" s="38" t="s">
        <v>16</v>
      </c>
      <c r="S35" s="39"/>
      <c r="U35" s="40" t="s">
        <v>17</v>
      </c>
      <c r="V35" s="41"/>
      <c r="W35" s="42" t="s">
        <v>18</v>
      </c>
    </row>
    <row r="36" spans="1:34">
      <c r="A36" s="43" t="s">
        <v>9</v>
      </c>
      <c r="B36" s="44" t="s">
        <v>139</v>
      </c>
      <c r="C36" s="45" t="s">
        <v>20</v>
      </c>
      <c r="D36" s="46"/>
      <c r="E36" s="47"/>
      <c r="F36" s="48">
        <f>+P46</f>
        <v>3</v>
      </c>
      <c r="G36" s="49">
        <f>+Q46</f>
        <v>1</v>
      </c>
      <c r="H36" s="48">
        <f>P42</f>
        <v>3</v>
      </c>
      <c r="I36" s="49">
        <f>Q42</f>
        <v>0</v>
      </c>
      <c r="J36" s="48">
        <f>P44</f>
        <v>3</v>
      </c>
      <c r="K36" s="49">
        <f>Q44</f>
        <v>0</v>
      </c>
      <c r="L36" s="48"/>
      <c r="M36" s="49"/>
      <c r="N36" s="50">
        <f>IF(SUM(D36:M36)=0,"", COUNTIF(E36:E39,"3"))</f>
        <v>3</v>
      </c>
      <c r="O36" s="51">
        <f>IF(SUM(E36:N36)=0,"", COUNTIF(D36:D39,"3"))</f>
        <v>0</v>
      </c>
      <c r="P36" s="52">
        <f>IF(SUM(D36:M36)=0,"",SUM(E36:E39))</f>
        <v>9</v>
      </c>
      <c r="Q36" s="53">
        <f>IF(SUM(D36:M36)=0,"",SUM(D36:D39))</f>
        <v>1</v>
      </c>
      <c r="R36" s="54">
        <v>1</v>
      </c>
      <c r="S36" s="55"/>
      <c r="U36" s="56">
        <f>+U42+U44+U46</f>
        <v>104</v>
      </c>
      <c r="V36" s="57">
        <f>+V42+V44+V46</f>
        <v>68</v>
      </c>
      <c r="W36" s="58">
        <f>+U36-V36</f>
        <v>36</v>
      </c>
    </row>
    <row r="37" spans="1:34">
      <c r="A37" s="59" t="s">
        <v>10</v>
      </c>
      <c r="B37" s="44" t="s">
        <v>140</v>
      </c>
      <c r="C37" s="60" t="s">
        <v>22</v>
      </c>
      <c r="D37" s="61">
        <f>+Q46</f>
        <v>1</v>
      </c>
      <c r="E37" s="62">
        <f>+P46</f>
        <v>3</v>
      </c>
      <c r="F37" s="63"/>
      <c r="G37" s="64"/>
      <c r="H37" s="61">
        <f>P45</f>
        <v>3</v>
      </c>
      <c r="I37" s="62">
        <f>Q45</f>
        <v>1</v>
      </c>
      <c r="J37" s="61">
        <f>P43</f>
        <v>3</v>
      </c>
      <c r="K37" s="62">
        <f>Q43</f>
        <v>0</v>
      </c>
      <c r="L37" s="61"/>
      <c r="M37" s="62"/>
      <c r="N37" s="50">
        <f>IF(SUM(D37:M37)=0,"", COUNTIF(G36:G39,"3"))</f>
        <v>2</v>
      </c>
      <c r="O37" s="51">
        <f>IF(SUM(E37:N37)=0,"", COUNTIF(F36:F39,"3"))</f>
        <v>1</v>
      </c>
      <c r="P37" s="52">
        <f>IF(SUM(D37:M37)=0,"",SUM(G36:G39))</f>
        <v>7</v>
      </c>
      <c r="Q37" s="53">
        <f>IF(SUM(D37:M37)=0,"",SUM(F36:F39))</f>
        <v>4</v>
      </c>
      <c r="R37" s="54">
        <v>2</v>
      </c>
      <c r="S37" s="55"/>
      <c r="U37" s="56">
        <f>+U43+U45+V46</f>
        <v>110</v>
      </c>
      <c r="V37" s="57">
        <f>+V43+V45+U46</f>
        <v>95</v>
      </c>
      <c r="W37" s="58">
        <f>+U37-V37</f>
        <v>15</v>
      </c>
    </row>
    <row r="38" spans="1:34">
      <c r="A38" s="59" t="s">
        <v>11</v>
      </c>
      <c r="B38" s="44" t="s">
        <v>95</v>
      </c>
      <c r="C38" s="60" t="s">
        <v>73</v>
      </c>
      <c r="D38" s="61">
        <f>+Q42</f>
        <v>0</v>
      </c>
      <c r="E38" s="62">
        <f>+P42</f>
        <v>3</v>
      </c>
      <c r="F38" s="61">
        <f>Q45</f>
        <v>1</v>
      </c>
      <c r="G38" s="62">
        <f>P45</f>
        <v>3</v>
      </c>
      <c r="H38" s="63"/>
      <c r="I38" s="64"/>
      <c r="J38" s="61">
        <f>P47</f>
        <v>3</v>
      </c>
      <c r="K38" s="62">
        <f>Q47</f>
        <v>0</v>
      </c>
      <c r="L38" s="61"/>
      <c r="M38" s="62"/>
      <c r="N38" s="50">
        <f>IF(SUM(D38:M38)=0,"", COUNTIF(I36:I39,"3"))</f>
        <v>1</v>
      </c>
      <c r="O38" s="51">
        <f>IF(SUM(E38:N38)=0,"", COUNTIF(H36:H39,"3"))</f>
        <v>2</v>
      </c>
      <c r="P38" s="52">
        <f>IF(SUM(D38:M38)=0,"",SUM(I36:I39))</f>
        <v>4</v>
      </c>
      <c r="Q38" s="53">
        <f>IF(SUM(D38:M38)=0,"",SUM(H36:H39))</f>
        <v>6</v>
      </c>
      <c r="R38" s="54">
        <v>3</v>
      </c>
      <c r="S38" s="55"/>
      <c r="U38" s="56">
        <f>+V42+V45+U47</f>
        <v>88</v>
      </c>
      <c r="V38" s="57">
        <f>+U42+U45+V47</f>
        <v>102</v>
      </c>
      <c r="W38" s="58">
        <f>+U38-V38</f>
        <v>-14</v>
      </c>
    </row>
    <row r="39" spans="1:34" ht="15.75" thickBot="1">
      <c r="A39" s="65" t="s">
        <v>12</v>
      </c>
      <c r="B39" s="66" t="s">
        <v>81</v>
      </c>
      <c r="C39" s="67" t="s">
        <v>76</v>
      </c>
      <c r="D39" s="68">
        <f>Q44</f>
        <v>0</v>
      </c>
      <c r="E39" s="69">
        <f>P44</f>
        <v>3</v>
      </c>
      <c r="F39" s="68">
        <f>Q43</f>
        <v>0</v>
      </c>
      <c r="G39" s="69">
        <f>P43</f>
        <v>3</v>
      </c>
      <c r="H39" s="68">
        <f>Q47</f>
        <v>0</v>
      </c>
      <c r="I39" s="69">
        <f>P47</f>
        <v>3</v>
      </c>
      <c r="J39" s="70"/>
      <c r="K39" s="71"/>
      <c r="L39" s="68"/>
      <c r="M39" s="69"/>
      <c r="N39" s="72">
        <f>IF(SUM(D39:M39)=0,"", COUNTIF(K36:K39,"3"))</f>
        <v>0</v>
      </c>
      <c r="O39" s="73">
        <f>IF(SUM(E39:N39)=0,"", COUNTIF(J36:J39,"3"))</f>
        <v>3</v>
      </c>
      <c r="P39" s="74">
        <f>IF(SUM(D39:M40)=0,"",SUM(K36:K39))</f>
        <v>0</v>
      </c>
      <c r="Q39" s="75">
        <f>IF(SUM(D39:M39)=0,"",SUM(J36:J39))</f>
        <v>9</v>
      </c>
      <c r="R39" s="76">
        <v>4</v>
      </c>
      <c r="S39" s="77"/>
      <c r="U39" s="56">
        <f>+V43+V44+V47</f>
        <v>65</v>
      </c>
      <c r="V39" s="57">
        <f>+U43+U44+U47</f>
        <v>102</v>
      </c>
      <c r="W39" s="58">
        <f>+U39-V39</f>
        <v>-37</v>
      </c>
    </row>
    <row r="40" spans="1:34" ht="16.5" thickTop="1">
      <c r="A40" s="78"/>
      <c r="B40" s="79" t="s">
        <v>27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1"/>
      <c r="S40" s="82"/>
      <c r="U40" s="83"/>
      <c r="V40" s="84" t="s">
        <v>28</v>
      </c>
      <c r="W40" s="85">
        <f>SUM(W36:W39)</f>
        <v>0</v>
      </c>
      <c r="X40" s="84" t="str">
        <f>IF(W40=0,"OK","Virhe")</f>
        <v>OK</v>
      </c>
    </row>
    <row r="41" spans="1:34" ht="16.5" thickBot="1">
      <c r="A41" s="86"/>
      <c r="B41" s="87" t="s">
        <v>29</v>
      </c>
      <c r="C41" s="88"/>
      <c r="D41" s="88"/>
      <c r="E41" s="89"/>
      <c r="F41" s="90" t="s">
        <v>30</v>
      </c>
      <c r="G41" s="91"/>
      <c r="H41" s="92" t="s">
        <v>31</v>
      </c>
      <c r="I41" s="91"/>
      <c r="J41" s="92" t="s">
        <v>32</v>
      </c>
      <c r="K41" s="91"/>
      <c r="L41" s="92" t="s">
        <v>33</v>
      </c>
      <c r="M41" s="91"/>
      <c r="N41" s="92" t="s">
        <v>34</v>
      </c>
      <c r="O41" s="91"/>
      <c r="P41" s="93" t="s">
        <v>35</v>
      </c>
      <c r="Q41" s="94"/>
      <c r="S41" s="95"/>
      <c r="U41" s="96" t="s">
        <v>17</v>
      </c>
      <c r="V41" s="97"/>
      <c r="W41" s="42" t="s">
        <v>18</v>
      </c>
    </row>
    <row r="42" spans="1:34" ht="15.75">
      <c r="A42" s="98" t="s">
        <v>36</v>
      </c>
      <c r="B42" s="99" t="str">
        <f>IF(B36&gt;"",B36,"")</f>
        <v>Bo-Eric Herrgård</v>
      </c>
      <c r="C42" s="100" t="str">
        <f>IF(B38&gt;"",B38,"")</f>
        <v>Julmala Juha</v>
      </c>
      <c r="D42" s="80"/>
      <c r="E42" s="101"/>
      <c r="F42" s="102">
        <v>6</v>
      </c>
      <c r="G42" s="103"/>
      <c r="H42" s="104">
        <v>7</v>
      </c>
      <c r="I42" s="105"/>
      <c r="J42" s="104">
        <v>5</v>
      </c>
      <c r="K42" s="105"/>
      <c r="L42" s="104"/>
      <c r="M42" s="105"/>
      <c r="N42" s="106"/>
      <c r="O42" s="105"/>
      <c r="P42" s="107">
        <f t="shared" ref="P42:P47" si="22">IF(COUNT(F42:N42)=0,"", COUNTIF(F42:N42,"&gt;=0"))</f>
        <v>3</v>
      </c>
      <c r="Q42" s="108">
        <f t="shared" ref="Q42:Q47" si="23">IF(COUNT(F42:N42)=0,"",(IF(LEFT(F42,1)="-",1,0)+IF(LEFT(H42,1)="-",1,0)+IF(LEFT(J42,1)="-",1,0)+IF(LEFT(L42,1)="-",1,0)+IF(LEFT(N42,1)="-",1,0)))</f>
        <v>0</v>
      </c>
      <c r="R42" s="109"/>
      <c r="S42" s="110"/>
      <c r="U42" s="111">
        <f t="shared" ref="U42:V47" si="24">+Y42+AA42+AC42+AE42+AG42</f>
        <v>33</v>
      </c>
      <c r="V42" s="112">
        <f t="shared" si="24"/>
        <v>18</v>
      </c>
      <c r="W42" s="113">
        <f t="shared" ref="W42:W47" si="25">+U42-V42</f>
        <v>15</v>
      </c>
      <c r="Y42" s="114">
        <f>IF(F42="",0,IF(LEFT(F42,1)="-",ABS(F42),(IF(F42&gt;9,F42+2,11))))</f>
        <v>11</v>
      </c>
      <c r="Z42" s="115">
        <f t="shared" ref="Z42:Z47" si="26">IF(F42="",0,IF(LEFT(F42,1)="-",(IF(ABS(F42)&gt;9,(ABS(F42)+2),11)),F42))</f>
        <v>6</v>
      </c>
      <c r="AA42" s="114">
        <f>IF(H42="",0,IF(LEFT(H42,1)="-",ABS(H42),(IF(H42&gt;9,H42+2,11))))</f>
        <v>11</v>
      </c>
      <c r="AB42" s="115">
        <f t="shared" ref="AB42:AB47" si="27">IF(H42="",0,IF(LEFT(H42,1)="-",(IF(ABS(H42)&gt;9,(ABS(H42)+2),11)),H42))</f>
        <v>7</v>
      </c>
      <c r="AC42" s="114">
        <f>IF(J42="",0,IF(LEFT(J42,1)="-",ABS(J42),(IF(J42&gt;9,J42+2,11))))</f>
        <v>11</v>
      </c>
      <c r="AD42" s="115">
        <f t="shared" ref="AD42:AD47" si="28">IF(J42="",0,IF(LEFT(J42,1)="-",(IF(ABS(J42)&gt;9,(ABS(J42)+2),11)),J42))</f>
        <v>5</v>
      </c>
      <c r="AE42" s="114">
        <f>IF(L42="",0,IF(LEFT(L42,1)="-",ABS(L42),(IF(L42&gt;9,L42+2,11))))</f>
        <v>0</v>
      </c>
      <c r="AF42" s="115">
        <f t="shared" ref="AF42:AF47" si="29">IF(L42="",0,IF(LEFT(L42,1)="-",(IF(ABS(L42)&gt;9,(ABS(L42)+2),11)),L42))</f>
        <v>0</v>
      </c>
      <c r="AG42" s="114">
        <f t="shared" ref="AG42:AG47" si="30">IF(N42="",0,IF(LEFT(N42,1)="-",ABS(N42),(IF(N42&gt;9,N42+2,11))))</f>
        <v>0</v>
      </c>
      <c r="AH42" s="115">
        <f t="shared" ref="AH42:AH47" si="31">IF(N42="",0,IF(LEFT(N42,1)="-",(IF(ABS(N42)&gt;9,(ABS(N42)+2),11)),N42))</f>
        <v>0</v>
      </c>
    </row>
    <row r="43" spans="1:34" ht="15.75">
      <c r="A43" s="98" t="s">
        <v>37</v>
      </c>
      <c r="B43" s="99" t="str">
        <f>IF(B37&gt;"",B37,"")</f>
        <v>Lars Edberg</v>
      </c>
      <c r="C43" s="116" t="str">
        <f>IF(B39&gt;"",B39,"")</f>
        <v>Arto Anttila</v>
      </c>
      <c r="D43" s="117"/>
      <c r="E43" s="101"/>
      <c r="F43" s="118">
        <v>6</v>
      </c>
      <c r="G43" s="119"/>
      <c r="H43" s="118">
        <v>10</v>
      </c>
      <c r="I43" s="119"/>
      <c r="J43" s="118">
        <v>6</v>
      </c>
      <c r="K43" s="119"/>
      <c r="L43" s="118"/>
      <c r="M43" s="119"/>
      <c r="N43" s="118"/>
      <c r="O43" s="119"/>
      <c r="P43" s="107">
        <f t="shared" si="22"/>
        <v>3</v>
      </c>
      <c r="Q43" s="108">
        <f t="shared" si="23"/>
        <v>0</v>
      </c>
      <c r="R43" s="120"/>
      <c r="S43" s="121"/>
      <c r="U43" s="111">
        <f t="shared" si="24"/>
        <v>34</v>
      </c>
      <c r="V43" s="112">
        <f t="shared" si="24"/>
        <v>22</v>
      </c>
      <c r="W43" s="113">
        <f t="shared" si="25"/>
        <v>12</v>
      </c>
      <c r="Y43" s="122">
        <f>IF(F43="",0,IF(LEFT(F43,1)="-",ABS(F43),(IF(F43&gt;9,F43+2,11))))</f>
        <v>11</v>
      </c>
      <c r="Z43" s="123">
        <f t="shared" si="26"/>
        <v>6</v>
      </c>
      <c r="AA43" s="122">
        <f>IF(H43="",0,IF(LEFT(H43,1)="-",ABS(H43),(IF(H43&gt;9,H43+2,11))))</f>
        <v>12</v>
      </c>
      <c r="AB43" s="123">
        <f t="shared" si="27"/>
        <v>10</v>
      </c>
      <c r="AC43" s="122">
        <f>IF(J43="",0,IF(LEFT(J43,1)="-",ABS(J43),(IF(J43&gt;9,J43+2,11))))</f>
        <v>11</v>
      </c>
      <c r="AD43" s="123">
        <f t="shared" si="28"/>
        <v>6</v>
      </c>
      <c r="AE43" s="122">
        <f>IF(L43="",0,IF(LEFT(L43,1)="-",ABS(L43),(IF(L43&gt;9,L43+2,11))))</f>
        <v>0</v>
      </c>
      <c r="AF43" s="123">
        <f t="shared" si="29"/>
        <v>0</v>
      </c>
      <c r="AG43" s="122">
        <f t="shared" si="30"/>
        <v>0</v>
      </c>
      <c r="AH43" s="123">
        <f t="shared" si="31"/>
        <v>0</v>
      </c>
    </row>
    <row r="44" spans="1:34" ht="16.5" thickBot="1">
      <c r="A44" s="98" t="s">
        <v>38</v>
      </c>
      <c r="B44" s="124" t="str">
        <f>IF(B36&gt;"",B36,"")</f>
        <v>Bo-Eric Herrgård</v>
      </c>
      <c r="C44" s="125" t="str">
        <f>IF(B39&gt;"",B39,"")</f>
        <v>Arto Anttila</v>
      </c>
      <c r="D44" s="88"/>
      <c r="E44" s="89"/>
      <c r="F44" s="126">
        <v>6</v>
      </c>
      <c r="G44" s="127"/>
      <c r="H44" s="126">
        <v>5</v>
      </c>
      <c r="I44" s="127"/>
      <c r="J44" s="126">
        <v>4</v>
      </c>
      <c r="K44" s="127"/>
      <c r="L44" s="126"/>
      <c r="M44" s="127"/>
      <c r="N44" s="126"/>
      <c r="O44" s="127"/>
      <c r="P44" s="107">
        <f t="shared" si="22"/>
        <v>3</v>
      </c>
      <c r="Q44" s="108">
        <f t="shared" si="23"/>
        <v>0</v>
      </c>
      <c r="R44" s="120"/>
      <c r="S44" s="121"/>
      <c r="U44" s="111">
        <f t="shared" si="24"/>
        <v>33</v>
      </c>
      <c r="V44" s="112">
        <f t="shared" si="24"/>
        <v>15</v>
      </c>
      <c r="W44" s="113">
        <f t="shared" si="25"/>
        <v>18</v>
      </c>
      <c r="Y44" s="122">
        <f t="shared" ref="Y44:AE47" si="32">IF(F44="",0,IF(LEFT(F44,1)="-",ABS(F44),(IF(F44&gt;9,F44+2,11))))</f>
        <v>11</v>
      </c>
      <c r="Z44" s="123">
        <f t="shared" si="26"/>
        <v>6</v>
      </c>
      <c r="AA44" s="122">
        <f t="shared" si="32"/>
        <v>11</v>
      </c>
      <c r="AB44" s="123">
        <f t="shared" si="27"/>
        <v>5</v>
      </c>
      <c r="AC44" s="122">
        <f t="shared" si="32"/>
        <v>11</v>
      </c>
      <c r="AD44" s="123">
        <f t="shared" si="28"/>
        <v>4</v>
      </c>
      <c r="AE44" s="122">
        <f t="shared" si="32"/>
        <v>0</v>
      </c>
      <c r="AF44" s="123">
        <f t="shared" si="29"/>
        <v>0</v>
      </c>
      <c r="AG44" s="122">
        <f t="shared" si="30"/>
        <v>0</v>
      </c>
      <c r="AH44" s="123">
        <f t="shared" si="31"/>
        <v>0</v>
      </c>
    </row>
    <row r="45" spans="1:34" ht="15.75">
      <c r="A45" s="98" t="s">
        <v>39</v>
      </c>
      <c r="B45" s="99" t="str">
        <f>IF(B37&gt;"",B37,"")</f>
        <v>Lars Edberg</v>
      </c>
      <c r="C45" s="116" t="str">
        <f>IF(B38&gt;"",B38,"")</f>
        <v>Julmala Juha</v>
      </c>
      <c r="D45" s="80"/>
      <c r="E45" s="101"/>
      <c r="F45" s="104">
        <v>-7</v>
      </c>
      <c r="G45" s="105"/>
      <c r="H45" s="104">
        <v>10</v>
      </c>
      <c r="I45" s="105"/>
      <c r="J45" s="104">
        <v>7</v>
      </c>
      <c r="K45" s="105"/>
      <c r="L45" s="104">
        <v>7</v>
      </c>
      <c r="M45" s="105"/>
      <c r="N45" s="104"/>
      <c r="O45" s="105"/>
      <c r="P45" s="107">
        <f t="shared" si="22"/>
        <v>3</v>
      </c>
      <c r="Q45" s="108">
        <f t="shared" si="23"/>
        <v>1</v>
      </c>
      <c r="R45" s="120"/>
      <c r="S45" s="121"/>
      <c r="U45" s="111">
        <f t="shared" si="24"/>
        <v>41</v>
      </c>
      <c r="V45" s="112">
        <f t="shared" si="24"/>
        <v>35</v>
      </c>
      <c r="W45" s="113">
        <f t="shared" si="25"/>
        <v>6</v>
      </c>
      <c r="Y45" s="122">
        <f t="shared" si="32"/>
        <v>7</v>
      </c>
      <c r="Z45" s="123">
        <f t="shared" si="26"/>
        <v>11</v>
      </c>
      <c r="AA45" s="122">
        <f t="shared" si="32"/>
        <v>12</v>
      </c>
      <c r="AB45" s="123">
        <f t="shared" si="27"/>
        <v>10</v>
      </c>
      <c r="AC45" s="122">
        <f t="shared" si="32"/>
        <v>11</v>
      </c>
      <c r="AD45" s="123">
        <f t="shared" si="28"/>
        <v>7</v>
      </c>
      <c r="AE45" s="122">
        <f t="shared" si="32"/>
        <v>11</v>
      </c>
      <c r="AF45" s="123">
        <f t="shared" si="29"/>
        <v>7</v>
      </c>
      <c r="AG45" s="122">
        <f t="shared" si="30"/>
        <v>0</v>
      </c>
      <c r="AH45" s="123">
        <f t="shared" si="31"/>
        <v>0</v>
      </c>
    </row>
    <row r="46" spans="1:34" ht="15.75">
      <c r="A46" s="98" t="s">
        <v>40</v>
      </c>
      <c r="B46" s="99" t="str">
        <f>IF(B36&gt;"",B36,"")</f>
        <v>Bo-Eric Herrgård</v>
      </c>
      <c r="C46" s="116" t="str">
        <f>IF(B37&gt;"",B37,"")</f>
        <v>Lars Edberg</v>
      </c>
      <c r="D46" s="117"/>
      <c r="E46" s="101"/>
      <c r="F46" s="118">
        <v>10</v>
      </c>
      <c r="G46" s="119"/>
      <c r="H46" s="118">
        <v>7</v>
      </c>
      <c r="I46" s="119"/>
      <c r="J46" s="128">
        <v>-4</v>
      </c>
      <c r="K46" s="119"/>
      <c r="L46" s="118">
        <v>7</v>
      </c>
      <c r="M46" s="119"/>
      <c r="N46" s="118"/>
      <c r="O46" s="119"/>
      <c r="P46" s="107">
        <f t="shared" si="22"/>
        <v>3</v>
      </c>
      <c r="Q46" s="108">
        <f t="shared" si="23"/>
        <v>1</v>
      </c>
      <c r="R46" s="120"/>
      <c r="S46" s="121"/>
      <c r="U46" s="111">
        <f t="shared" si="24"/>
        <v>38</v>
      </c>
      <c r="V46" s="112">
        <f t="shared" si="24"/>
        <v>35</v>
      </c>
      <c r="W46" s="113">
        <f t="shared" si="25"/>
        <v>3</v>
      </c>
      <c r="Y46" s="122">
        <f t="shared" si="32"/>
        <v>12</v>
      </c>
      <c r="Z46" s="123">
        <f t="shared" si="26"/>
        <v>10</v>
      </c>
      <c r="AA46" s="122">
        <f t="shared" si="32"/>
        <v>11</v>
      </c>
      <c r="AB46" s="123">
        <f t="shared" si="27"/>
        <v>7</v>
      </c>
      <c r="AC46" s="122">
        <f t="shared" si="32"/>
        <v>4</v>
      </c>
      <c r="AD46" s="123">
        <f t="shared" si="28"/>
        <v>11</v>
      </c>
      <c r="AE46" s="122">
        <f t="shared" si="32"/>
        <v>11</v>
      </c>
      <c r="AF46" s="123">
        <f t="shared" si="29"/>
        <v>7</v>
      </c>
      <c r="AG46" s="122">
        <f t="shared" si="30"/>
        <v>0</v>
      </c>
      <c r="AH46" s="123">
        <f t="shared" si="31"/>
        <v>0</v>
      </c>
    </row>
    <row r="47" spans="1:34" ht="16.5" thickBot="1">
      <c r="A47" s="129" t="s">
        <v>41</v>
      </c>
      <c r="B47" s="130" t="str">
        <f>IF(B38&gt;"",B38,"")</f>
        <v>Julmala Juha</v>
      </c>
      <c r="C47" s="131" t="str">
        <f>IF(B39&gt;"",B39,"")</f>
        <v>Arto Anttila</v>
      </c>
      <c r="D47" s="132"/>
      <c r="E47" s="133"/>
      <c r="F47" s="134">
        <v>9</v>
      </c>
      <c r="G47" s="135"/>
      <c r="H47" s="134">
        <v>11</v>
      </c>
      <c r="I47" s="135"/>
      <c r="J47" s="134">
        <v>8</v>
      </c>
      <c r="K47" s="135"/>
      <c r="L47" s="134"/>
      <c r="M47" s="135"/>
      <c r="N47" s="134"/>
      <c r="O47" s="135"/>
      <c r="P47" s="136">
        <f t="shared" si="22"/>
        <v>3</v>
      </c>
      <c r="Q47" s="137">
        <f t="shared" si="23"/>
        <v>0</v>
      </c>
      <c r="R47" s="138"/>
      <c r="S47" s="139"/>
      <c r="U47" s="111">
        <f t="shared" si="24"/>
        <v>35</v>
      </c>
      <c r="V47" s="112">
        <f t="shared" si="24"/>
        <v>28</v>
      </c>
      <c r="W47" s="113">
        <f t="shared" si="25"/>
        <v>7</v>
      </c>
      <c r="Y47" s="140">
        <f t="shared" si="32"/>
        <v>11</v>
      </c>
      <c r="Z47" s="141">
        <f t="shared" si="26"/>
        <v>9</v>
      </c>
      <c r="AA47" s="140">
        <f t="shared" si="32"/>
        <v>13</v>
      </c>
      <c r="AB47" s="141">
        <f t="shared" si="27"/>
        <v>11</v>
      </c>
      <c r="AC47" s="140">
        <f t="shared" si="32"/>
        <v>11</v>
      </c>
      <c r="AD47" s="141">
        <f t="shared" si="28"/>
        <v>8</v>
      </c>
      <c r="AE47" s="140">
        <f t="shared" si="32"/>
        <v>0</v>
      </c>
      <c r="AF47" s="141">
        <f t="shared" si="29"/>
        <v>0</v>
      </c>
      <c r="AG47" s="140">
        <f t="shared" si="30"/>
        <v>0</v>
      </c>
      <c r="AH47" s="141">
        <f t="shared" si="31"/>
        <v>0</v>
      </c>
    </row>
    <row r="48" spans="1:34" ht="16.5" thickTop="1" thickBot="1"/>
    <row r="49" spans="1:34" ht="16.5" thickTop="1">
      <c r="A49" s="1"/>
      <c r="B49" s="2" t="s">
        <v>69</v>
      </c>
      <c r="C49" s="3"/>
      <c r="D49" s="3"/>
      <c r="E49" s="3"/>
      <c r="F49" s="4"/>
      <c r="G49" s="3"/>
      <c r="H49" s="5" t="s">
        <v>1</v>
      </c>
      <c r="I49" s="6"/>
      <c r="J49" s="7" t="s">
        <v>133</v>
      </c>
      <c r="K49" s="8"/>
      <c r="L49" s="8"/>
      <c r="M49" s="9"/>
      <c r="N49" s="10" t="s">
        <v>3</v>
      </c>
      <c r="O49" s="11"/>
      <c r="P49" s="11"/>
      <c r="Q49" s="12">
        <v>4</v>
      </c>
      <c r="R49" s="13"/>
      <c r="S49" s="14"/>
    </row>
    <row r="50" spans="1:34" ht="16.5" thickBot="1">
      <c r="A50" s="15"/>
      <c r="B50" s="16"/>
      <c r="C50" s="17" t="s">
        <v>4</v>
      </c>
      <c r="D50" s="18"/>
      <c r="E50" s="19"/>
      <c r="F50" s="20"/>
      <c r="G50" s="21" t="s">
        <v>5</v>
      </c>
      <c r="H50" s="22"/>
      <c r="I50" s="22"/>
      <c r="J50" s="23">
        <v>43513</v>
      </c>
      <c r="K50" s="23"/>
      <c r="L50" s="23"/>
      <c r="M50" s="24"/>
      <c r="N50" s="25" t="s">
        <v>6</v>
      </c>
      <c r="O50" s="26"/>
      <c r="P50" s="26"/>
      <c r="Q50" s="185">
        <v>0.52083333333333337</v>
      </c>
      <c r="R50" s="27"/>
      <c r="S50" s="28"/>
    </row>
    <row r="51" spans="1:34" ht="16.5" thickTop="1">
      <c r="A51" s="29"/>
      <c r="B51" s="30" t="s">
        <v>7</v>
      </c>
      <c r="C51" s="31" t="s">
        <v>8</v>
      </c>
      <c r="D51" s="32" t="s">
        <v>9</v>
      </c>
      <c r="E51" s="33"/>
      <c r="F51" s="32" t="s">
        <v>10</v>
      </c>
      <c r="G51" s="33"/>
      <c r="H51" s="32" t="s">
        <v>11</v>
      </c>
      <c r="I51" s="33"/>
      <c r="J51" s="32" t="s">
        <v>12</v>
      </c>
      <c r="K51" s="33"/>
      <c r="L51" s="32"/>
      <c r="M51" s="33"/>
      <c r="N51" s="34" t="s">
        <v>13</v>
      </c>
      <c r="O51" s="35" t="s">
        <v>14</v>
      </c>
      <c r="P51" s="36" t="s">
        <v>15</v>
      </c>
      <c r="Q51" s="37"/>
      <c r="R51" s="38" t="s">
        <v>16</v>
      </c>
      <c r="S51" s="39"/>
      <c r="U51" s="40" t="s">
        <v>17</v>
      </c>
      <c r="V51" s="41"/>
      <c r="W51" s="42" t="s">
        <v>18</v>
      </c>
    </row>
    <row r="52" spans="1:34">
      <c r="A52" s="43" t="s">
        <v>9</v>
      </c>
      <c r="B52" s="44" t="s">
        <v>141</v>
      </c>
      <c r="C52" s="45" t="s">
        <v>26</v>
      </c>
      <c r="D52" s="46"/>
      <c r="E52" s="47"/>
      <c r="F52" s="48">
        <f>+P62</f>
        <v>3</v>
      </c>
      <c r="G52" s="49">
        <f>+Q62</f>
        <v>0</v>
      </c>
      <c r="H52" s="48">
        <f>P58</f>
        <v>3</v>
      </c>
      <c r="I52" s="49">
        <f>Q58</f>
        <v>0</v>
      </c>
      <c r="J52" s="48">
        <f>P60</f>
        <v>3</v>
      </c>
      <c r="K52" s="49">
        <f>Q60</f>
        <v>0</v>
      </c>
      <c r="L52" s="48"/>
      <c r="M52" s="49"/>
      <c r="N52" s="50">
        <f>IF(SUM(D52:M52)=0,"", COUNTIF(E52:E55,"3"))</f>
        <v>3</v>
      </c>
      <c r="O52" s="51">
        <f>IF(SUM(E52:N52)=0,"", COUNTIF(D52:D55,"3"))</f>
        <v>0</v>
      </c>
      <c r="P52" s="52">
        <f>IF(SUM(D52:M52)=0,"",SUM(E52:E55))</f>
        <v>9</v>
      </c>
      <c r="Q52" s="53">
        <f>IF(SUM(D52:M52)=0,"",SUM(D52:D55))</f>
        <v>0</v>
      </c>
      <c r="R52" s="54">
        <v>1</v>
      </c>
      <c r="S52" s="55"/>
      <c r="U52" s="56">
        <f>+U58+U60+U62</f>
        <v>106</v>
      </c>
      <c r="V52" s="57">
        <f>+V58+V60+V62</f>
        <v>73</v>
      </c>
      <c r="W52" s="58">
        <f>+U52-V52</f>
        <v>33</v>
      </c>
    </row>
    <row r="53" spans="1:34">
      <c r="A53" s="59" t="s">
        <v>10</v>
      </c>
      <c r="B53" s="44" t="s">
        <v>142</v>
      </c>
      <c r="C53" s="60" t="s">
        <v>20</v>
      </c>
      <c r="D53" s="61">
        <f>+Q62</f>
        <v>0</v>
      </c>
      <c r="E53" s="62">
        <f>+P62</f>
        <v>3</v>
      </c>
      <c r="F53" s="63"/>
      <c r="G53" s="64"/>
      <c r="H53" s="61">
        <f>P61</f>
        <v>3</v>
      </c>
      <c r="I53" s="62">
        <f>Q61</f>
        <v>0</v>
      </c>
      <c r="J53" s="61">
        <f>P59</f>
        <v>3</v>
      </c>
      <c r="K53" s="62">
        <f>Q59</f>
        <v>1</v>
      </c>
      <c r="L53" s="61"/>
      <c r="M53" s="62"/>
      <c r="N53" s="50">
        <f>IF(SUM(D53:M53)=0,"", COUNTIF(G52:G55,"3"))</f>
        <v>2</v>
      </c>
      <c r="O53" s="51">
        <f>IF(SUM(E53:N53)=0,"", COUNTIF(F52:F55,"3"))</f>
        <v>1</v>
      </c>
      <c r="P53" s="52">
        <f>IF(SUM(D53:M53)=0,"",SUM(G52:G55))</f>
        <v>6</v>
      </c>
      <c r="Q53" s="53">
        <f>IF(SUM(D53:M53)=0,"",SUM(F52:F55))</f>
        <v>4</v>
      </c>
      <c r="R53" s="54">
        <v>2</v>
      </c>
      <c r="S53" s="55"/>
      <c r="U53" s="56">
        <f>+U59+U61+V62</f>
        <v>95</v>
      </c>
      <c r="V53" s="57">
        <f>+V59+V61+U62</f>
        <v>76</v>
      </c>
      <c r="W53" s="58">
        <f>+U53-V53</f>
        <v>19</v>
      </c>
    </row>
    <row r="54" spans="1:34">
      <c r="A54" s="59" t="s">
        <v>11</v>
      </c>
      <c r="B54" s="44" t="s">
        <v>84</v>
      </c>
      <c r="C54" s="60" t="s">
        <v>85</v>
      </c>
      <c r="D54" s="61">
        <f>+Q58</f>
        <v>0</v>
      </c>
      <c r="E54" s="62">
        <f>+P58</f>
        <v>3</v>
      </c>
      <c r="F54" s="61">
        <f>Q61</f>
        <v>0</v>
      </c>
      <c r="G54" s="62">
        <f>P61</f>
        <v>3</v>
      </c>
      <c r="H54" s="63"/>
      <c r="I54" s="64"/>
      <c r="J54" s="61">
        <f>P63</f>
        <v>2</v>
      </c>
      <c r="K54" s="62">
        <f>Q63</f>
        <v>3</v>
      </c>
      <c r="L54" s="61"/>
      <c r="M54" s="62"/>
      <c r="N54" s="50">
        <f>IF(SUM(D54:M54)=0,"", COUNTIF(I52:I55,"3"))</f>
        <v>0</v>
      </c>
      <c r="O54" s="51">
        <f>IF(SUM(E54:N54)=0,"", COUNTIF(H52:H55,"3"))</f>
        <v>3</v>
      </c>
      <c r="P54" s="52">
        <f>IF(SUM(D54:M54)=0,"",SUM(I52:I55))</f>
        <v>2</v>
      </c>
      <c r="Q54" s="53">
        <f>IF(SUM(D54:M54)=0,"",SUM(H52:H55))</f>
        <v>9</v>
      </c>
      <c r="R54" s="54">
        <v>4</v>
      </c>
      <c r="S54" s="55"/>
      <c r="U54" s="56">
        <f>+V58+V61+U63</f>
        <v>92</v>
      </c>
      <c r="V54" s="57">
        <f>+U58+U61+V63</f>
        <v>128</v>
      </c>
      <c r="W54" s="58">
        <f>+U54-V54</f>
        <v>-36</v>
      </c>
    </row>
    <row r="55" spans="1:34" ht="15.75" thickBot="1">
      <c r="A55" s="65" t="s">
        <v>12</v>
      </c>
      <c r="B55" s="66" t="s">
        <v>86</v>
      </c>
      <c r="C55" s="67" t="s">
        <v>76</v>
      </c>
      <c r="D55" s="68">
        <f>Q60</f>
        <v>0</v>
      </c>
      <c r="E55" s="69">
        <f>P60</f>
        <v>3</v>
      </c>
      <c r="F55" s="68">
        <f>Q59</f>
        <v>1</v>
      </c>
      <c r="G55" s="69">
        <f>P59</f>
        <v>3</v>
      </c>
      <c r="H55" s="68">
        <f>Q63</f>
        <v>3</v>
      </c>
      <c r="I55" s="69">
        <f>P63</f>
        <v>2</v>
      </c>
      <c r="J55" s="70"/>
      <c r="K55" s="71"/>
      <c r="L55" s="68"/>
      <c r="M55" s="69"/>
      <c r="N55" s="72">
        <f>IF(SUM(D55:M55)=0,"", COUNTIF(K52:K55,"3"))</f>
        <v>1</v>
      </c>
      <c r="O55" s="73">
        <f>IF(SUM(E55:N55)=0,"", COUNTIF(J52:J55,"3"))</f>
        <v>2</v>
      </c>
      <c r="P55" s="74">
        <f>IF(SUM(D55:M56)=0,"",SUM(K52:K55))</f>
        <v>4</v>
      </c>
      <c r="Q55" s="75">
        <f>IF(SUM(D55:M55)=0,"",SUM(J52:J55))</f>
        <v>8</v>
      </c>
      <c r="R55" s="76">
        <v>3</v>
      </c>
      <c r="S55" s="77"/>
      <c r="U55" s="56">
        <f>+V59+V60+V63</f>
        <v>104</v>
      </c>
      <c r="V55" s="57">
        <f>+U59+U60+U63</f>
        <v>120</v>
      </c>
      <c r="W55" s="58">
        <f>+U55-V55</f>
        <v>-16</v>
      </c>
    </row>
    <row r="56" spans="1:34" ht="16.5" thickTop="1">
      <c r="A56" s="78"/>
      <c r="B56" s="79" t="s">
        <v>27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1"/>
      <c r="S56" s="82"/>
      <c r="U56" s="83"/>
      <c r="V56" s="84" t="s">
        <v>28</v>
      </c>
      <c r="W56" s="85">
        <f>SUM(W52:W55)</f>
        <v>0</v>
      </c>
      <c r="X56" s="84" t="str">
        <f>IF(W56=0,"OK","Virhe")</f>
        <v>OK</v>
      </c>
    </row>
    <row r="57" spans="1:34" ht="16.5" thickBot="1">
      <c r="A57" s="86"/>
      <c r="B57" s="87" t="s">
        <v>29</v>
      </c>
      <c r="C57" s="88"/>
      <c r="D57" s="88"/>
      <c r="E57" s="89"/>
      <c r="F57" s="90" t="s">
        <v>30</v>
      </c>
      <c r="G57" s="91"/>
      <c r="H57" s="92" t="s">
        <v>31</v>
      </c>
      <c r="I57" s="91"/>
      <c r="J57" s="92" t="s">
        <v>32</v>
      </c>
      <c r="K57" s="91"/>
      <c r="L57" s="92" t="s">
        <v>33</v>
      </c>
      <c r="M57" s="91"/>
      <c r="N57" s="92" t="s">
        <v>34</v>
      </c>
      <c r="O57" s="91"/>
      <c r="P57" s="93" t="s">
        <v>35</v>
      </c>
      <c r="Q57" s="94"/>
      <c r="S57" s="95"/>
      <c r="U57" s="96" t="s">
        <v>17</v>
      </c>
      <c r="V57" s="97"/>
      <c r="W57" s="42" t="s">
        <v>18</v>
      </c>
    </row>
    <row r="58" spans="1:34" ht="15.75">
      <c r="A58" s="98" t="s">
        <v>36</v>
      </c>
      <c r="B58" s="99" t="str">
        <f>IF(B52&gt;"",B52,"")</f>
        <v>Tomas Porthin</v>
      </c>
      <c r="C58" s="100" t="str">
        <f>IF(B54&gt;"",B54,"")</f>
        <v>Ville tuomela</v>
      </c>
      <c r="D58" s="80"/>
      <c r="E58" s="101"/>
      <c r="F58" s="102">
        <v>13</v>
      </c>
      <c r="G58" s="103"/>
      <c r="H58" s="104">
        <v>5</v>
      </c>
      <c r="I58" s="105"/>
      <c r="J58" s="104">
        <v>12</v>
      </c>
      <c r="K58" s="105"/>
      <c r="L58" s="104"/>
      <c r="M58" s="105"/>
      <c r="N58" s="106"/>
      <c r="O58" s="105"/>
      <c r="P58" s="107">
        <f t="shared" ref="P58:P63" si="33">IF(COUNT(F58:N58)=0,"", COUNTIF(F58:N58,"&gt;=0"))</f>
        <v>3</v>
      </c>
      <c r="Q58" s="108">
        <f t="shared" ref="Q58:Q63" si="34">IF(COUNT(F58:N58)=0,"",(IF(LEFT(F58,1)="-",1,0)+IF(LEFT(H58,1)="-",1,0)+IF(LEFT(J58,1)="-",1,0)+IF(LEFT(L58,1)="-",1,0)+IF(LEFT(N58,1)="-",1,0)))</f>
        <v>0</v>
      </c>
      <c r="R58" s="109"/>
      <c r="S58" s="110"/>
      <c r="U58" s="111">
        <f t="shared" ref="U58:V63" si="35">+Y58+AA58+AC58+AE58+AG58</f>
        <v>40</v>
      </c>
      <c r="V58" s="112">
        <f t="shared" si="35"/>
        <v>30</v>
      </c>
      <c r="W58" s="113">
        <f t="shared" ref="W58:W63" si="36">+U58-V58</f>
        <v>10</v>
      </c>
      <c r="Y58" s="114">
        <f>IF(F58="",0,IF(LEFT(F58,1)="-",ABS(F58),(IF(F58&gt;9,F58+2,11))))</f>
        <v>15</v>
      </c>
      <c r="Z58" s="115">
        <f t="shared" ref="Z58:Z63" si="37">IF(F58="",0,IF(LEFT(F58,1)="-",(IF(ABS(F58)&gt;9,(ABS(F58)+2),11)),F58))</f>
        <v>13</v>
      </c>
      <c r="AA58" s="114">
        <f>IF(H58="",0,IF(LEFT(H58,1)="-",ABS(H58),(IF(H58&gt;9,H58+2,11))))</f>
        <v>11</v>
      </c>
      <c r="AB58" s="115">
        <f t="shared" ref="AB58:AB63" si="38">IF(H58="",0,IF(LEFT(H58,1)="-",(IF(ABS(H58)&gt;9,(ABS(H58)+2),11)),H58))</f>
        <v>5</v>
      </c>
      <c r="AC58" s="114">
        <f>IF(J58="",0,IF(LEFT(J58,1)="-",ABS(J58),(IF(J58&gt;9,J58+2,11))))</f>
        <v>14</v>
      </c>
      <c r="AD58" s="115">
        <f t="shared" ref="AD58:AD63" si="39">IF(J58="",0,IF(LEFT(J58,1)="-",(IF(ABS(J58)&gt;9,(ABS(J58)+2),11)),J58))</f>
        <v>12</v>
      </c>
      <c r="AE58" s="114">
        <f>IF(L58="",0,IF(LEFT(L58,1)="-",ABS(L58),(IF(L58&gt;9,L58+2,11))))</f>
        <v>0</v>
      </c>
      <c r="AF58" s="115">
        <f t="shared" ref="AF58:AF63" si="40">IF(L58="",0,IF(LEFT(L58,1)="-",(IF(ABS(L58)&gt;9,(ABS(L58)+2),11)),L58))</f>
        <v>0</v>
      </c>
      <c r="AG58" s="114">
        <f t="shared" ref="AG58:AG63" si="41">IF(N58="",0,IF(LEFT(N58,1)="-",ABS(N58),(IF(N58&gt;9,N58+2,11))))</f>
        <v>0</v>
      </c>
      <c r="AH58" s="115">
        <f t="shared" ref="AH58:AH63" si="42">IF(N58="",0,IF(LEFT(N58,1)="-",(IF(ABS(N58)&gt;9,(ABS(N58)+2),11)),N58))</f>
        <v>0</v>
      </c>
    </row>
    <row r="59" spans="1:34" ht="15.75">
      <c r="A59" s="98" t="s">
        <v>37</v>
      </c>
      <c r="B59" s="99" t="str">
        <f>IF(B53&gt;"",B53,"")</f>
        <v>Bengt Lerviks</v>
      </c>
      <c r="C59" s="116" t="str">
        <f>IF(B55&gt;"",B55,"")</f>
        <v>Kalle Anttila</v>
      </c>
      <c r="D59" s="117"/>
      <c r="E59" s="101"/>
      <c r="F59" s="118">
        <v>5</v>
      </c>
      <c r="G59" s="119"/>
      <c r="H59" s="118">
        <v>-6</v>
      </c>
      <c r="I59" s="119"/>
      <c r="J59" s="118">
        <v>8</v>
      </c>
      <c r="K59" s="119"/>
      <c r="L59" s="118">
        <v>5</v>
      </c>
      <c r="M59" s="119"/>
      <c r="N59" s="118"/>
      <c r="O59" s="119"/>
      <c r="P59" s="107">
        <f t="shared" si="33"/>
        <v>3</v>
      </c>
      <c r="Q59" s="108">
        <f t="shared" si="34"/>
        <v>1</v>
      </c>
      <c r="R59" s="120"/>
      <c r="S59" s="121"/>
      <c r="U59" s="111">
        <f t="shared" si="35"/>
        <v>39</v>
      </c>
      <c r="V59" s="112">
        <f t="shared" si="35"/>
        <v>29</v>
      </c>
      <c r="W59" s="113">
        <f t="shared" si="36"/>
        <v>10</v>
      </c>
      <c r="Y59" s="122">
        <f>IF(F59="",0,IF(LEFT(F59,1)="-",ABS(F59),(IF(F59&gt;9,F59+2,11))))</f>
        <v>11</v>
      </c>
      <c r="Z59" s="123">
        <f t="shared" si="37"/>
        <v>5</v>
      </c>
      <c r="AA59" s="122">
        <f>IF(H59="",0,IF(LEFT(H59,1)="-",ABS(H59),(IF(H59&gt;9,H59+2,11))))</f>
        <v>6</v>
      </c>
      <c r="AB59" s="123">
        <f t="shared" si="38"/>
        <v>11</v>
      </c>
      <c r="AC59" s="122">
        <f>IF(J59="",0,IF(LEFT(J59,1)="-",ABS(J59),(IF(J59&gt;9,J59+2,11))))</f>
        <v>11</v>
      </c>
      <c r="AD59" s="123">
        <f t="shared" si="39"/>
        <v>8</v>
      </c>
      <c r="AE59" s="122">
        <f>IF(L59="",0,IF(LEFT(L59,1)="-",ABS(L59),(IF(L59&gt;9,L59+2,11))))</f>
        <v>11</v>
      </c>
      <c r="AF59" s="123">
        <f t="shared" si="40"/>
        <v>5</v>
      </c>
      <c r="AG59" s="122">
        <f t="shared" si="41"/>
        <v>0</v>
      </c>
      <c r="AH59" s="123">
        <f t="shared" si="42"/>
        <v>0</v>
      </c>
    </row>
    <row r="60" spans="1:34" ht="16.5" thickBot="1">
      <c r="A60" s="98" t="s">
        <v>38</v>
      </c>
      <c r="B60" s="124" t="str">
        <f>IF(B52&gt;"",B52,"")</f>
        <v>Tomas Porthin</v>
      </c>
      <c r="C60" s="125" t="str">
        <f>IF(B55&gt;"",B55,"")</f>
        <v>Kalle Anttila</v>
      </c>
      <c r="D60" s="88"/>
      <c r="E60" s="89"/>
      <c r="F60" s="126">
        <v>8</v>
      </c>
      <c r="G60" s="127"/>
      <c r="H60" s="126">
        <v>7</v>
      </c>
      <c r="I60" s="127"/>
      <c r="J60" s="126">
        <v>5</v>
      </c>
      <c r="K60" s="127"/>
      <c r="L60" s="126"/>
      <c r="M60" s="127"/>
      <c r="N60" s="126"/>
      <c r="O60" s="127"/>
      <c r="P60" s="107">
        <f t="shared" si="33"/>
        <v>3</v>
      </c>
      <c r="Q60" s="108">
        <f t="shared" si="34"/>
        <v>0</v>
      </c>
      <c r="R60" s="120"/>
      <c r="S60" s="121"/>
      <c r="U60" s="111">
        <f t="shared" si="35"/>
        <v>33</v>
      </c>
      <c r="V60" s="112">
        <f t="shared" si="35"/>
        <v>20</v>
      </c>
      <c r="W60" s="113">
        <f t="shared" si="36"/>
        <v>13</v>
      </c>
      <c r="Y60" s="122">
        <f t="shared" ref="Y60:AE63" si="43">IF(F60="",0,IF(LEFT(F60,1)="-",ABS(F60),(IF(F60&gt;9,F60+2,11))))</f>
        <v>11</v>
      </c>
      <c r="Z60" s="123">
        <f t="shared" si="37"/>
        <v>8</v>
      </c>
      <c r="AA60" s="122">
        <f t="shared" si="43"/>
        <v>11</v>
      </c>
      <c r="AB60" s="123">
        <f t="shared" si="38"/>
        <v>7</v>
      </c>
      <c r="AC60" s="122">
        <f t="shared" si="43"/>
        <v>11</v>
      </c>
      <c r="AD60" s="123">
        <f t="shared" si="39"/>
        <v>5</v>
      </c>
      <c r="AE60" s="122">
        <f t="shared" si="43"/>
        <v>0</v>
      </c>
      <c r="AF60" s="123">
        <f t="shared" si="40"/>
        <v>0</v>
      </c>
      <c r="AG60" s="122">
        <f t="shared" si="41"/>
        <v>0</v>
      </c>
      <c r="AH60" s="123">
        <f t="shared" si="42"/>
        <v>0</v>
      </c>
    </row>
    <row r="61" spans="1:34" ht="15.75">
      <c r="A61" s="98" t="s">
        <v>39</v>
      </c>
      <c r="B61" s="99" t="str">
        <f>IF(B53&gt;"",B53,"")</f>
        <v>Bengt Lerviks</v>
      </c>
      <c r="C61" s="116" t="str">
        <f>IF(B54&gt;"",B54,"")</f>
        <v>Ville tuomela</v>
      </c>
      <c r="D61" s="80"/>
      <c r="E61" s="101"/>
      <c r="F61" s="104">
        <v>4</v>
      </c>
      <c r="G61" s="105"/>
      <c r="H61" s="104">
        <v>6</v>
      </c>
      <c r="I61" s="105"/>
      <c r="J61" s="104">
        <v>4</v>
      </c>
      <c r="K61" s="105"/>
      <c r="L61" s="104"/>
      <c r="M61" s="105"/>
      <c r="N61" s="104"/>
      <c r="O61" s="105"/>
      <c r="P61" s="107">
        <f t="shared" si="33"/>
        <v>3</v>
      </c>
      <c r="Q61" s="108">
        <f t="shared" si="34"/>
        <v>0</v>
      </c>
      <c r="R61" s="120"/>
      <c r="S61" s="121"/>
      <c r="U61" s="111">
        <f t="shared" si="35"/>
        <v>33</v>
      </c>
      <c r="V61" s="112">
        <f t="shared" si="35"/>
        <v>14</v>
      </c>
      <c r="W61" s="113">
        <f t="shared" si="36"/>
        <v>19</v>
      </c>
      <c r="Y61" s="122">
        <f t="shared" si="43"/>
        <v>11</v>
      </c>
      <c r="Z61" s="123">
        <f t="shared" si="37"/>
        <v>4</v>
      </c>
      <c r="AA61" s="122">
        <f t="shared" si="43"/>
        <v>11</v>
      </c>
      <c r="AB61" s="123">
        <f t="shared" si="38"/>
        <v>6</v>
      </c>
      <c r="AC61" s="122">
        <f t="shared" si="43"/>
        <v>11</v>
      </c>
      <c r="AD61" s="123">
        <f t="shared" si="39"/>
        <v>4</v>
      </c>
      <c r="AE61" s="122">
        <f t="shared" si="43"/>
        <v>0</v>
      </c>
      <c r="AF61" s="123">
        <f t="shared" si="40"/>
        <v>0</v>
      </c>
      <c r="AG61" s="122">
        <f t="shared" si="41"/>
        <v>0</v>
      </c>
      <c r="AH61" s="123">
        <f t="shared" si="42"/>
        <v>0</v>
      </c>
    </row>
    <row r="62" spans="1:34" ht="15.75">
      <c r="A62" s="98" t="s">
        <v>40</v>
      </c>
      <c r="B62" s="99" t="str">
        <f>IF(B52&gt;"",B52,"")</f>
        <v>Tomas Porthin</v>
      </c>
      <c r="C62" s="116" t="str">
        <f>IF(B53&gt;"",B53,"")</f>
        <v>Bengt Lerviks</v>
      </c>
      <c r="D62" s="117"/>
      <c r="E62" s="101"/>
      <c r="F62" s="118">
        <v>8</v>
      </c>
      <c r="G62" s="119"/>
      <c r="H62" s="118">
        <v>9</v>
      </c>
      <c r="I62" s="119"/>
      <c r="J62" s="128">
        <v>6</v>
      </c>
      <c r="K62" s="119"/>
      <c r="L62" s="118"/>
      <c r="M62" s="119"/>
      <c r="N62" s="118"/>
      <c r="O62" s="119"/>
      <c r="P62" s="107">
        <f t="shared" si="33"/>
        <v>3</v>
      </c>
      <c r="Q62" s="108">
        <f t="shared" si="34"/>
        <v>0</v>
      </c>
      <c r="R62" s="120"/>
      <c r="S62" s="121"/>
      <c r="U62" s="111">
        <f t="shared" si="35"/>
        <v>33</v>
      </c>
      <c r="V62" s="112">
        <f t="shared" si="35"/>
        <v>23</v>
      </c>
      <c r="W62" s="113">
        <f t="shared" si="36"/>
        <v>10</v>
      </c>
      <c r="Y62" s="122">
        <f t="shared" si="43"/>
        <v>11</v>
      </c>
      <c r="Z62" s="123">
        <f t="shared" si="37"/>
        <v>8</v>
      </c>
      <c r="AA62" s="122">
        <f t="shared" si="43"/>
        <v>11</v>
      </c>
      <c r="AB62" s="123">
        <f t="shared" si="38"/>
        <v>9</v>
      </c>
      <c r="AC62" s="122">
        <f t="shared" si="43"/>
        <v>11</v>
      </c>
      <c r="AD62" s="123">
        <f t="shared" si="39"/>
        <v>6</v>
      </c>
      <c r="AE62" s="122">
        <f t="shared" si="43"/>
        <v>0</v>
      </c>
      <c r="AF62" s="123">
        <f t="shared" si="40"/>
        <v>0</v>
      </c>
      <c r="AG62" s="122">
        <f t="shared" si="41"/>
        <v>0</v>
      </c>
      <c r="AH62" s="123">
        <f t="shared" si="42"/>
        <v>0</v>
      </c>
    </row>
    <row r="63" spans="1:34" ht="16.5" thickBot="1">
      <c r="A63" s="129" t="s">
        <v>41</v>
      </c>
      <c r="B63" s="130" t="str">
        <f>IF(B54&gt;"",B54,"")</f>
        <v>Ville tuomela</v>
      </c>
      <c r="C63" s="131" t="str">
        <f>IF(B55&gt;"",B55,"")</f>
        <v>Kalle Anttila</v>
      </c>
      <c r="D63" s="132"/>
      <c r="E63" s="133"/>
      <c r="F63" s="134">
        <v>13</v>
      </c>
      <c r="G63" s="135"/>
      <c r="H63" s="134">
        <v>-4</v>
      </c>
      <c r="I63" s="135"/>
      <c r="J63" s="134">
        <v>-9</v>
      </c>
      <c r="K63" s="135"/>
      <c r="L63" s="134">
        <v>9</v>
      </c>
      <c r="M63" s="135"/>
      <c r="N63" s="134">
        <v>-9</v>
      </c>
      <c r="O63" s="135"/>
      <c r="P63" s="136">
        <f t="shared" si="33"/>
        <v>2</v>
      </c>
      <c r="Q63" s="137">
        <f t="shared" si="34"/>
        <v>3</v>
      </c>
      <c r="R63" s="138"/>
      <c r="S63" s="139"/>
      <c r="U63" s="111">
        <f t="shared" si="35"/>
        <v>48</v>
      </c>
      <c r="V63" s="112">
        <f t="shared" si="35"/>
        <v>55</v>
      </c>
      <c r="W63" s="113">
        <f t="shared" si="36"/>
        <v>-7</v>
      </c>
      <c r="Y63" s="140">
        <f t="shared" si="43"/>
        <v>15</v>
      </c>
      <c r="Z63" s="141">
        <f t="shared" si="37"/>
        <v>13</v>
      </c>
      <c r="AA63" s="140">
        <f t="shared" si="43"/>
        <v>4</v>
      </c>
      <c r="AB63" s="141">
        <f t="shared" si="38"/>
        <v>11</v>
      </c>
      <c r="AC63" s="140">
        <f t="shared" si="43"/>
        <v>9</v>
      </c>
      <c r="AD63" s="141">
        <f t="shared" si="39"/>
        <v>11</v>
      </c>
      <c r="AE63" s="140">
        <f t="shared" si="43"/>
        <v>11</v>
      </c>
      <c r="AF63" s="141">
        <f t="shared" si="40"/>
        <v>9</v>
      </c>
      <c r="AG63" s="140">
        <f t="shared" si="41"/>
        <v>9</v>
      </c>
      <c r="AH63" s="141">
        <f t="shared" si="42"/>
        <v>11</v>
      </c>
    </row>
    <row r="64" spans="1:34" ht="16.5" thickTop="1" thickBot="1"/>
    <row r="65" spans="1:34" ht="16.5" thickTop="1">
      <c r="A65" s="1"/>
      <c r="B65" s="2" t="s">
        <v>69</v>
      </c>
      <c r="C65" s="3"/>
      <c r="D65" s="3"/>
      <c r="E65" s="3"/>
      <c r="F65" s="4"/>
      <c r="G65" s="3"/>
      <c r="H65" s="5" t="s">
        <v>1</v>
      </c>
      <c r="I65" s="6"/>
      <c r="J65" s="7" t="s">
        <v>133</v>
      </c>
      <c r="K65" s="8"/>
      <c r="L65" s="8"/>
      <c r="M65" s="9"/>
      <c r="N65" s="10" t="s">
        <v>3</v>
      </c>
      <c r="O65" s="11"/>
      <c r="P65" s="11"/>
      <c r="Q65" s="12">
        <v>5</v>
      </c>
      <c r="R65" s="13"/>
      <c r="S65" s="14"/>
    </row>
    <row r="66" spans="1:34" ht="16.5" thickBot="1">
      <c r="A66" s="15"/>
      <c r="B66" s="16"/>
      <c r="C66" s="17" t="s">
        <v>4</v>
      </c>
      <c r="D66" s="18"/>
      <c r="E66" s="19"/>
      <c r="F66" s="20"/>
      <c r="G66" s="21" t="s">
        <v>5</v>
      </c>
      <c r="H66" s="22"/>
      <c r="I66" s="22"/>
      <c r="J66" s="23">
        <v>43513</v>
      </c>
      <c r="K66" s="23"/>
      <c r="L66" s="23"/>
      <c r="M66" s="24"/>
      <c r="N66" s="25" t="s">
        <v>6</v>
      </c>
      <c r="O66" s="26"/>
      <c r="P66" s="26"/>
      <c r="Q66" s="185">
        <v>0.52083333333333337</v>
      </c>
      <c r="R66" s="27"/>
      <c r="S66" s="28"/>
    </row>
    <row r="67" spans="1:34" ht="16.5" thickTop="1">
      <c r="A67" s="29"/>
      <c r="B67" s="30" t="s">
        <v>7</v>
      </c>
      <c r="C67" s="31" t="s">
        <v>8</v>
      </c>
      <c r="D67" s="32" t="s">
        <v>9</v>
      </c>
      <c r="E67" s="33"/>
      <c r="F67" s="32" t="s">
        <v>10</v>
      </c>
      <c r="G67" s="33"/>
      <c r="H67" s="32" t="s">
        <v>11</v>
      </c>
      <c r="I67" s="33"/>
      <c r="J67" s="32" t="s">
        <v>12</v>
      </c>
      <c r="K67" s="33"/>
      <c r="L67" s="32"/>
      <c r="M67" s="33"/>
      <c r="N67" s="34" t="s">
        <v>13</v>
      </c>
      <c r="O67" s="35" t="s">
        <v>14</v>
      </c>
      <c r="P67" s="36" t="s">
        <v>15</v>
      </c>
      <c r="Q67" s="37"/>
      <c r="R67" s="38" t="s">
        <v>16</v>
      </c>
      <c r="S67" s="39"/>
      <c r="U67" s="40" t="s">
        <v>17</v>
      </c>
      <c r="V67" s="41"/>
      <c r="W67" s="42" t="s">
        <v>18</v>
      </c>
    </row>
    <row r="68" spans="1:34">
      <c r="A68" s="43" t="s">
        <v>9</v>
      </c>
      <c r="B68" s="44" t="s">
        <v>143</v>
      </c>
      <c r="C68" s="45" t="s">
        <v>85</v>
      </c>
      <c r="D68" s="46"/>
      <c r="E68" s="47"/>
      <c r="F68" s="48">
        <f>+P78</f>
        <v>3</v>
      </c>
      <c r="G68" s="49">
        <f>+Q78</f>
        <v>1</v>
      </c>
      <c r="H68" s="48">
        <f>P74</f>
        <v>3</v>
      </c>
      <c r="I68" s="49">
        <f>Q74</f>
        <v>0</v>
      </c>
      <c r="J68" s="48">
        <f>P76</f>
        <v>3</v>
      </c>
      <c r="K68" s="49">
        <f>Q76</f>
        <v>0</v>
      </c>
      <c r="L68" s="48"/>
      <c r="M68" s="49"/>
      <c r="N68" s="50">
        <f>IF(SUM(D68:M68)=0,"", COUNTIF(E68:E71,"3"))</f>
        <v>3</v>
      </c>
      <c r="O68" s="51">
        <f>IF(SUM(E68:N68)=0,"", COUNTIF(D68:D71,"3"))</f>
        <v>0</v>
      </c>
      <c r="P68" s="52">
        <f>IF(SUM(D68:M68)=0,"",SUM(E68:E71))</f>
        <v>9</v>
      </c>
      <c r="Q68" s="53">
        <f>IF(SUM(D68:M68)=0,"",SUM(D68:D71))</f>
        <v>1</v>
      </c>
      <c r="R68" s="54">
        <v>1</v>
      </c>
      <c r="S68" s="55"/>
      <c r="U68" s="56">
        <f>+U74+U76+U78</f>
        <v>105</v>
      </c>
      <c r="V68" s="57">
        <f>+V74+V76+V78</f>
        <v>60</v>
      </c>
      <c r="W68" s="58">
        <f>+U68-V68</f>
        <v>45</v>
      </c>
    </row>
    <row r="69" spans="1:34">
      <c r="A69" s="59" t="s">
        <v>10</v>
      </c>
      <c r="B69" s="44" t="s">
        <v>144</v>
      </c>
      <c r="C69" s="60" t="s">
        <v>73</v>
      </c>
      <c r="D69" s="61">
        <f>+Q78</f>
        <v>1</v>
      </c>
      <c r="E69" s="62">
        <f>+P78</f>
        <v>3</v>
      </c>
      <c r="F69" s="63"/>
      <c r="G69" s="64"/>
      <c r="H69" s="61">
        <f>P77</f>
        <v>1</v>
      </c>
      <c r="I69" s="62">
        <f>Q77</f>
        <v>3</v>
      </c>
      <c r="J69" s="61">
        <f>P75</f>
        <v>3</v>
      </c>
      <c r="K69" s="62">
        <f>Q75</f>
        <v>1</v>
      </c>
      <c r="L69" s="61"/>
      <c r="M69" s="62"/>
      <c r="N69" s="50">
        <f>IF(SUM(D69:M69)=0,"", COUNTIF(G68:G71,"3"))</f>
        <v>1</v>
      </c>
      <c r="O69" s="51">
        <f>IF(SUM(E69:N69)=0,"", COUNTIF(F68:F71,"3"))</f>
        <v>2</v>
      </c>
      <c r="P69" s="52">
        <f>IF(SUM(D69:M69)=0,"",SUM(G68:G71))</f>
        <v>5</v>
      </c>
      <c r="Q69" s="53">
        <f>IF(SUM(D69:M69)=0,"",SUM(F68:F71))</f>
        <v>7</v>
      </c>
      <c r="R69" s="54">
        <v>3</v>
      </c>
      <c r="S69" s="55"/>
      <c r="U69" s="56">
        <f>+U75+U77+V78</f>
        <v>109</v>
      </c>
      <c r="V69" s="57">
        <f>+V75+V77+U78</f>
        <v>109</v>
      </c>
      <c r="W69" s="58">
        <f>+U69-V69</f>
        <v>0</v>
      </c>
    </row>
    <row r="70" spans="1:34">
      <c r="A70" s="59" t="s">
        <v>11</v>
      </c>
      <c r="B70" s="44" t="s">
        <v>145</v>
      </c>
      <c r="C70" s="60" t="s">
        <v>24</v>
      </c>
      <c r="D70" s="61">
        <f>+Q74</f>
        <v>0</v>
      </c>
      <c r="E70" s="62">
        <f>+P74</f>
        <v>3</v>
      </c>
      <c r="F70" s="61">
        <f>Q77</f>
        <v>3</v>
      </c>
      <c r="G70" s="62">
        <f>P77</f>
        <v>1</v>
      </c>
      <c r="H70" s="63"/>
      <c r="I70" s="64"/>
      <c r="J70" s="61">
        <f>P79</f>
        <v>3</v>
      </c>
      <c r="K70" s="62">
        <f>Q79</f>
        <v>0</v>
      </c>
      <c r="L70" s="61"/>
      <c r="M70" s="62"/>
      <c r="N70" s="50">
        <f>IF(SUM(D70:M70)=0,"", COUNTIF(I68:I71,"3"))</f>
        <v>2</v>
      </c>
      <c r="O70" s="51">
        <f>IF(SUM(E70:N70)=0,"", COUNTIF(H68:H71,"3"))</f>
        <v>1</v>
      </c>
      <c r="P70" s="52">
        <f>IF(SUM(D70:M70)=0,"",SUM(I68:I71))</f>
        <v>6</v>
      </c>
      <c r="Q70" s="53">
        <f>IF(SUM(D70:M70)=0,"",SUM(H68:H71))</f>
        <v>4</v>
      </c>
      <c r="R70" s="54">
        <v>2</v>
      </c>
      <c r="S70" s="55"/>
      <c r="U70" s="56">
        <f>+V74+V77+U79</f>
        <v>87</v>
      </c>
      <c r="V70" s="57">
        <f>+U74+U77+V79</f>
        <v>86</v>
      </c>
      <c r="W70" s="58">
        <f>+U70-V70</f>
        <v>1</v>
      </c>
    </row>
    <row r="71" spans="1:34" ht="15.75" thickBot="1">
      <c r="A71" s="65" t="s">
        <v>12</v>
      </c>
      <c r="B71" s="66" t="s">
        <v>78</v>
      </c>
      <c r="C71" s="67" t="s">
        <v>76</v>
      </c>
      <c r="D71" s="68">
        <f>Q76</f>
        <v>0</v>
      </c>
      <c r="E71" s="69">
        <f>P76</f>
        <v>3</v>
      </c>
      <c r="F71" s="68">
        <f>Q75</f>
        <v>1</v>
      </c>
      <c r="G71" s="69">
        <f>P75</f>
        <v>3</v>
      </c>
      <c r="H71" s="68">
        <f>Q79</f>
        <v>0</v>
      </c>
      <c r="I71" s="69">
        <f>P79</f>
        <v>3</v>
      </c>
      <c r="J71" s="70"/>
      <c r="K71" s="71"/>
      <c r="L71" s="68"/>
      <c r="M71" s="69"/>
      <c r="N71" s="72">
        <f>IF(SUM(D71:M71)=0,"", COUNTIF(K68:K71,"3"))</f>
        <v>0</v>
      </c>
      <c r="O71" s="73">
        <f>IF(SUM(E71:N71)=0,"", COUNTIF(J68:J71,"3"))</f>
        <v>3</v>
      </c>
      <c r="P71" s="74">
        <f>IF(SUM(D71:M72)=0,"",SUM(K68:K71))</f>
        <v>1</v>
      </c>
      <c r="Q71" s="75">
        <f>IF(SUM(D71:M71)=0,"",SUM(J68:J71))</f>
        <v>9</v>
      </c>
      <c r="R71" s="76">
        <v>4</v>
      </c>
      <c r="S71" s="77"/>
      <c r="U71" s="56">
        <f>+V75+V76+V79</f>
        <v>63</v>
      </c>
      <c r="V71" s="57">
        <f>+U75+U76+U79</f>
        <v>109</v>
      </c>
      <c r="W71" s="58">
        <f>+U71-V71</f>
        <v>-46</v>
      </c>
    </row>
    <row r="72" spans="1:34" ht="16.5" thickTop="1">
      <c r="A72" s="78"/>
      <c r="B72" s="79" t="s">
        <v>27</v>
      </c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1"/>
      <c r="S72" s="82"/>
      <c r="U72" s="83"/>
      <c r="V72" s="84" t="s">
        <v>28</v>
      </c>
      <c r="W72" s="85">
        <f>SUM(W68:W71)</f>
        <v>0</v>
      </c>
      <c r="X72" s="84" t="str">
        <f>IF(W72=0,"OK","Virhe")</f>
        <v>OK</v>
      </c>
    </row>
    <row r="73" spans="1:34" ht="16.5" thickBot="1">
      <c r="A73" s="86"/>
      <c r="B73" s="87" t="s">
        <v>29</v>
      </c>
      <c r="C73" s="88"/>
      <c r="D73" s="88"/>
      <c r="E73" s="89"/>
      <c r="F73" s="90" t="s">
        <v>30</v>
      </c>
      <c r="G73" s="91"/>
      <c r="H73" s="92" t="s">
        <v>31</v>
      </c>
      <c r="I73" s="91"/>
      <c r="J73" s="92" t="s">
        <v>32</v>
      </c>
      <c r="K73" s="91"/>
      <c r="L73" s="92" t="s">
        <v>33</v>
      </c>
      <c r="M73" s="91"/>
      <c r="N73" s="92" t="s">
        <v>34</v>
      </c>
      <c r="O73" s="91"/>
      <c r="P73" s="93" t="s">
        <v>35</v>
      </c>
      <c r="Q73" s="94"/>
      <c r="S73" s="95"/>
      <c r="U73" s="96" t="s">
        <v>17</v>
      </c>
      <c r="V73" s="97"/>
      <c r="W73" s="42" t="s">
        <v>18</v>
      </c>
    </row>
    <row r="74" spans="1:34" ht="15.75">
      <c r="A74" s="98" t="s">
        <v>36</v>
      </c>
      <c r="B74" s="99" t="str">
        <f>IF(B68&gt;"",B68,"")</f>
        <v>Peter Norrbo</v>
      </c>
      <c r="C74" s="100" t="str">
        <f>IF(B70&gt;"",B70,"")</f>
        <v>Zelfir Hot</v>
      </c>
      <c r="D74" s="80"/>
      <c r="E74" s="101"/>
      <c r="F74" s="102">
        <v>5</v>
      </c>
      <c r="G74" s="103"/>
      <c r="H74" s="104">
        <v>3</v>
      </c>
      <c r="I74" s="105"/>
      <c r="J74" s="104">
        <v>5</v>
      </c>
      <c r="K74" s="105"/>
      <c r="L74" s="104"/>
      <c r="M74" s="105"/>
      <c r="N74" s="106"/>
      <c r="O74" s="105"/>
      <c r="P74" s="107">
        <f t="shared" ref="P74:P79" si="44">IF(COUNT(F74:N74)=0,"", COUNTIF(F74:N74,"&gt;=0"))</f>
        <v>3</v>
      </c>
      <c r="Q74" s="108">
        <f t="shared" ref="Q74:Q79" si="45">IF(COUNT(F74:N74)=0,"",(IF(LEFT(F74,1)="-",1,0)+IF(LEFT(H74,1)="-",1,0)+IF(LEFT(J74,1)="-",1,0)+IF(LEFT(L74,1)="-",1,0)+IF(LEFT(N74,1)="-",1,0)))</f>
        <v>0</v>
      </c>
      <c r="R74" s="109"/>
      <c r="S74" s="110"/>
      <c r="U74" s="111">
        <f t="shared" ref="U74:V79" si="46">+Y74+AA74+AC74+AE74+AG74</f>
        <v>33</v>
      </c>
      <c r="V74" s="112">
        <f t="shared" si="46"/>
        <v>13</v>
      </c>
      <c r="W74" s="113">
        <f t="shared" ref="W74:W79" si="47">+U74-V74</f>
        <v>20</v>
      </c>
      <c r="Y74" s="114">
        <f>IF(F74="",0,IF(LEFT(F74,1)="-",ABS(F74),(IF(F74&gt;9,F74+2,11))))</f>
        <v>11</v>
      </c>
      <c r="Z74" s="115">
        <f t="shared" ref="Z74:Z79" si="48">IF(F74="",0,IF(LEFT(F74,1)="-",(IF(ABS(F74)&gt;9,(ABS(F74)+2),11)),F74))</f>
        <v>5</v>
      </c>
      <c r="AA74" s="114">
        <f>IF(H74="",0,IF(LEFT(H74,1)="-",ABS(H74),(IF(H74&gt;9,H74+2,11))))</f>
        <v>11</v>
      </c>
      <c r="AB74" s="115">
        <f t="shared" ref="AB74:AB79" si="49">IF(H74="",0,IF(LEFT(H74,1)="-",(IF(ABS(H74)&gt;9,(ABS(H74)+2),11)),H74))</f>
        <v>3</v>
      </c>
      <c r="AC74" s="114">
        <f>IF(J74="",0,IF(LEFT(J74,1)="-",ABS(J74),(IF(J74&gt;9,J74+2,11))))</f>
        <v>11</v>
      </c>
      <c r="AD74" s="115">
        <f t="shared" ref="AD74:AD79" si="50">IF(J74="",0,IF(LEFT(J74,1)="-",(IF(ABS(J74)&gt;9,(ABS(J74)+2),11)),J74))</f>
        <v>5</v>
      </c>
      <c r="AE74" s="114">
        <f>IF(L74="",0,IF(LEFT(L74,1)="-",ABS(L74),(IF(L74&gt;9,L74+2,11))))</f>
        <v>0</v>
      </c>
      <c r="AF74" s="115">
        <f t="shared" ref="AF74:AF79" si="51">IF(L74="",0,IF(LEFT(L74,1)="-",(IF(ABS(L74)&gt;9,(ABS(L74)+2),11)),L74))</f>
        <v>0</v>
      </c>
      <c r="AG74" s="114">
        <f t="shared" ref="AG74:AG79" si="52">IF(N74="",0,IF(LEFT(N74,1)="-",ABS(N74),(IF(N74&gt;9,N74+2,11))))</f>
        <v>0</v>
      </c>
      <c r="AH74" s="115">
        <f t="shared" ref="AH74:AH79" si="53">IF(N74="",0,IF(LEFT(N74,1)="-",(IF(ABS(N74)&gt;9,(ABS(N74)+2),11)),N74))</f>
        <v>0</v>
      </c>
    </row>
    <row r="75" spans="1:34" ht="15.75">
      <c r="A75" s="98" t="s">
        <v>37</v>
      </c>
      <c r="B75" s="99" t="str">
        <f>IF(B69&gt;"",B69,"")</f>
        <v>Esa Wallius</v>
      </c>
      <c r="C75" s="116" t="str">
        <f>IF(B71&gt;"",B71,"")</f>
        <v>Rami Peltovirta</v>
      </c>
      <c r="D75" s="117"/>
      <c r="E75" s="101"/>
      <c r="F75" s="118">
        <v>-10</v>
      </c>
      <c r="G75" s="119"/>
      <c r="H75" s="118">
        <v>8</v>
      </c>
      <c r="I75" s="119"/>
      <c r="J75" s="118">
        <v>4</v>
      </c>
      <c r="K75" s="119"/>
      <c r="L75" s="118">
        <v>5</v>
      </c>
      <c r="M75" s="119"/>
      <c r="N75" s="118"/>
      <c r="O75" s="119"/>
      <c r="P75" s="107">
        <f t="shared" si="44"/>
        <v>3</v>
      </c>
      <c r="Q75" s="108">
        <f t="shared" si="45"/>
        <v>1</v>
      </c>
      <c r="R75" s="120"/>
      <c r="S75" s="121"/>
      <c r="U75" s="111">
        <f t="shared" si="46"/>
        <v>43</v>
      </c>
      <c r="V75" s="112">
        <f t="shared" si="46"/>
        <v>29</v>
      </c>
      <c r="W75" s="113">
        <f t="shared" si="47"/>
        <v>14</v>
      </c>
      <c r="Y75" s="122">
        <f>IF(F75="",0,IF(LEFT(F75,1)="-",ABS(F75),(IF(F75&gt;9,F75+2,11))))</f>
        <v>10</v>
      </c>
      <c r="Z75" s="123">
        <f t="shared" si="48"/>
        <v>12</v>
      </c>
      <c r="AA75" s="122">
        <f>IF(H75="",0,IF(LEFT(H75,1)="-",ABS(H75),(IF(H75&gt;9,H75+2,11))))</f>
        <v>11</v>
      </c>
      <c r="AB75" s="123">
        <f t="shared" si="49"/>
        <v>8</v>
      </c>
      <c r="AC75" s="122">
        <f>IF(J75="",0,IF(LEFT(J75,1)="-",ABS(J75),(IF(J75&gt;9,J75+2,11))))</f>
        <v>11</v>
      </c>
      <c r="AD75" s="123">
        <f t="shared" si="50"/>
        <v>4</v>
      </c>
      <c r="AE75" s="122">
        <f>IF(L75="",0,IF(LEFT(L75,1)="-",ABS(L75),(IF(L75&gt;9,L75+2,11))))</f>
        <v>11</v>
      </c>
      <c r="AF75" s="123">
        <f t="shared" si="51"/>
        <v>5</v>
      </c>
      <c r="AG75" s="122">
        <f t="shared" si="52"/>
        <v>0</v>
      </c>
      <c r="AH75" s="123">
        <f t="shared" si="53"/>
        <v>0</v>
      </c>
    </row>
    <row r="76" spans="1:34" ht="16.5" thickBot="1">
      <c r="A76" s="98" t="s">
        <v>38</v>
      </c>
      <c r="B76" s="124" t="str">
        <f>IF(B68&gt;"",B68,"")</f>
        <v>Peter Norrbo</v>
      </c>
      <c r="C76" s="125" t="str">
        <f>IF(B71&gt;"",B71,"")</f>
        <v>Rami Peltovirta</v>
      </c>
      <c r="D76" s="88"/>
      <c r="E76" s="89"/>
      <c r="F76" s="126">
        <v>5</v>
      </c>
      <c r="G76" s="127"/>
      <c r="H76" s="126">
        <v>8</v>
      </c>
      <c r="I76" s="127"/>
      <c r="J76" s="126">
        <v>5</v>
      </c>
      <c r="K76" s="127"/>
      <c r="L76" s="126"/>
      <c r="M76" s="127"/>
      <c r="N76" s="126"/>
      <c r="O76" s="127"/>
      <c r="P76" s="107">
        <f t="shared" si="44"/>
        <v>3</v>
      </c>
      <c r="Q76" s="108">
        <f t="shared" si="45"/>
        <v>0</v>
      </c>
      <c r="R76" s="120"/>
      <c r="S76" s="121"/>
      <c r="U76" s="111">
        <f t="shared" si="46"/>
        <v>33</v>
      </c>
      <c r="V76" s="112">
        <f t="shared" si="46"/>
        <v>18</v>
      </c>
      <c r="W76" s="113">
        <f t="shared" si="47"/>
        <v>15</v>
      </c>
      <c r="Y76" s="122">
        <f t="shared" ref="Y76:AE79" si="54">IF(F76="",0,IF(LEFT(F76,1)="-",ABS(F76),(IF(F76&gt;9,F76+2,11))))</f>
        <v>11</v>
      </c>
      <c r="Z76" s="123">
        <f t="shared" si="48"/>
        <v>5</v>
      </c>
      <c r="AA76" s="122">
        <f t="shared" si="54"/>
        <v>11</v>
      </c>
      <c r="AB76" s="123">
        <f t="shared" si="49"/>
        <v>8</v>
      </c>
      <c r="AC76" s="122">
        <f t="shared" si="54"/>
        <v>11</v>
      </c>
      <c r="AD76" s="123">
        <f t="shared" si="50"/>
        <v>5</v>
      </c>
      <c r="AE76" s="122">
        <f t="shared" si="54"/>
        <v>0</v>
      </c>
      <c r="AF76" s="123">
        <f t="shared" si="51"/>
        <v>0</v>
      </c>
      <c r="AG76" s="122">
        <f t="shared" si="52"/>
        <v>0</v>
      </c>
      <c r="AH76" s="123">
        <f t="shared" si="53"/>
        <v>0</v>
      </c>
    </row>
    <row r="77" spans="1:34" ht="15.75">
      <c r="A77" s="98" t="s">
        <v>39</v>
      </c>
      <c r="B77" s="99" t="str">
        <f>IF(B69&gt;"",B69,"")</f>
        <v>Esa Wallius</v>
      </c>
      <c r="C77" s="116" t="str">
        <f>IF(B70&gt;"",B70,"")</f>
        <v>Zelfir Hot</v>
      </c>
      <c r="D77" s="80"/>
      <c r="E77" s="101"/>
      <c r="F77" s="104">
        <v>-10</v>
      </c>
      <c r="G77" s="105"/>
      <c r="H77" s="104">
        <v>7</v>
      </c>
      <c r="I77" s="105"/>
      <c r="J77" s="104">
        <v>-8</v>
      </c>
      <c r="K77" s="105"/>
      <c r="L77" s="104">
        <v>-8</v>
      </c>
      <c r="M77" s="105"/>
      <c r="N77" s="104"/>
      <c r="O77" s="105"/>
      <c r="P77" s="107">
        <f t="shared" si="44"/>
        <v>1</v>
      </c>
      <c r="Q77" s="108">
        <f t="shared" si="45"/>
        <v>3</v>
      </c>
      <c r="R77" s="120"/>
      <c r="S77" s="121"/>
      <c r="U77" s="111">
        <f t="shared" si="46"/>
        <v>37</v>
      </c>
      <c r="V77" s="112">
        <f t="shared" si="46"/>
        <v>41</v>
      </c>
      <c r="W77" s="113">
        <f t="shared" si="47"/>
        <v>-4</v>
      </c>
      <c r="Y77" s="122">
        <f t="shared" si="54"/>
        <v>10</v>
      </c>
      <c r="Z77" s="123">
        <f t="shared" si="48"/>
        <v>12</v>
      </c>
      <c r="AA77" s="122">
        <f t="shared" si="54"/>
        <v>11</v>
      </c>
      <c r="AB77" s="123">
        <f t="shared" si="49"/>
        <v>7</v>
      </c>
      <c r="AC77" s="122">
        <f t="shared" si="54"/>
        <v>8</v>
      </c>
      <c r="AD77" s="123">
        <f t="shared" si="50"/>
        <v>11</v>
      </c>
      <c r="AE77" s="122">
        <f t="shared" si="54"/>
        <v>8</v>
      </c>
      <c r="AF77" s="123">
        <f t="shared" si="51"/>
        <v>11</v>
      </c>
      <c r="AG77" s="122">
        <f t="shared" si="52"/>
        <v>0</v>
      </c>
      <c r="AH77" s="123">
        <f t="shared" si="53"/>
        <v>0</v>
      </c>
    </row>
    <row r="78" spans="1:34" ht="15.75">
      <c r="A78" s="98" t="s">
        <v>40</v>
      </c>
      <c r="B78" s="99" t="str">
        <f>IF(B68&gt;"",B68,"")</f>
        <v>Peter Norrbo</v>
      </c>
      <c r="C78" s="116" t="str">
        <f>IF(B69&gt;"",B69,"")</f>
        <v>Esa Wallius</v>
      </c>
      <c r="D78" s="117"/>
      <c r="E78" s="101"/>
      <c r="F78" s="118">
        <v>-6</v>
      </c>
      <c r="G78" s="119"/>
      <c r="H78" s="118">
        <v>2</v>
      </c>
      <c r="I78" s="119"/>
      <c r="J78" s="128">
        <v>9</v>
      </c>
      <c r="K78" s="119"/>
      <c r="L78" s="118">
        <v>7</v>
      </c>
      <c r="M78" s="119"/>
      <c r="N78" s="118"/>
      <c r="O78" s="119"/>
      <c r="P78" s="107">
        <f t="shared" si="44"/>
        <v>3</v>
      </c>
      <c r="Q78" s="108">
        <f t="shared" si="45"/>
        <v>1</v>
      </c>
      <c r="R78" s="120"/>
      <c r="S78" s="121"/>
      <c r="U78" s="111">
        <f t="shared" si="46"/>
        <v>39</v>
      </c>
      <c r="V78" s="112">
        <f t="shared" si="46"/>
        <v>29</v>
      </c>
      <c r="W78" s="113">
        <f t="shared" si="47"/>
        <v>10</v>
      </c>
      <c r="Y78" s="122">
        <f t="shared" si="54"/>
        <v>6</v>
      </c>
      <c r="Z78" s="123">
        <f t="shared" si="48"/>
        <v>11</v>
      </c>
      <c r="AA78" s="122">
        <f t="shared" si="54"/>
        <v>11</v>
      </c>
      <c r="AB78" s="123">
        <f t="shared" si="49"/>
        <v>2</v>
      </c>
      <c r="AC78" s="122">
        <f t="shared" si="54"/>
        <v>11</v>
      </c>
      <c r="AD78" s="123">
        <f t="shared" si="50"/>
        <v>9</v>
      </c>
      <c r="AE78" s="122">
        <f t="shared" si="54"/>
        <v>11</v>
      </c>
      <c r="AF78" s="123">
        <f t="shared" si="51"/>
        <v>7</v>
      </c>
      <c r="AG78" s="122">
        <f t="shared" si="52"/>
        <v>0</v>
      </c>
      <c r="AH78" s="123">
        <f t="shared" si="53"/>
        <v>0</v>
      </c>
    </row>
    <row r="79" spans="1:34" ht="16.5" thickBot="1">
      <c r="A79" s="129" t="s">
        <v>41</v>
      </c>
      <c r="B79" s="130" t="str">
        <f>IF(B70&gt;"",B70,"")</f>
        <v>Zelfir Hot</v>
      </c>
      <c r="C79" s="131" t="str">
        <f>IF(B71&gt;"",B71,"")</f>
        <v>Rami Peltovirta</v>
      </c>
      <c r="D79" s="132"/>
      <c r="E79" s="133"/>
      <c r="F79" s="134">
        <v>3</v>
      </c>
      <c r="G79" s="135"/>
      <c r="H79" s="134">
        <v>9</v>
      </c>
      <c r="I79" s="135"/>
      <c r="J79" s="134">
        <v>4</v>
      </c>
      <c r="K79" s="135"/>
      <c r="L79" s="134"/>
      <c r="M79" s="135"/>
      <c r="N79" s="134"/>
      <c r="O79" s="135"/>
      <c r="P79" s="136">
        <f t="shared" si="44"/>
        <v>3</v>
      </c>
      <c r="Q79" s="137">
        <f t="shared" si="45"/>
        <v>0</v>
      </c>
      <c r="R79" s="138"/>
      <c r="S79" s="139"/>
      <c r="U79" s="111">
        <f t="shared" si="46"/>
        <v>33</v>
      </c>
      <c r="V79" s="112">
        <f t="shared" si="46"/>
        <v>16</v>
      </c>
      <c r="W79" s="113">
        <f t="shared" si="47"/>
        <v>17</v>
      </c>
      <c r="Y79" s="140">
        <f t="shared" si="54"/>
        <v>11</v>
      </c>
      <c r="Z79" s="141">
        <f t="shared" si="48"/>
        <v>3</v>
      </c>
      <c r="AA79" s="140">
        <f t="shared" si="54"/>
        <v>11</v>
      </c>
      <c r="AB79" s="141">
        <f t="shared" si="49"/>
        <v>9</v>
      </c>
      <c r="AC79" s="140">
        <f t="shared" si="54"/>
        <v>11</v>
      </c>
      <c r="AD79" s="141">
        <f t="shared" si="50"/>
        <v>4</v>
      </c>
      <c r="AE79" s="140">
        <f t="shared" si="54"/>
        <v>0</v>
      </c>
      <c r="AF79" s="141">
        <f t="shared" si="51"/>
        <v>0</v>
      </c>
      <c r="AG79" s="140">
        <f t="shared" si="52"/>
        <v>0</v>
      </c>
      <c r="AH79" s="141">
        <f t="shared" si="53"/>
        <v>0</v>
      </c>
    </row>
    <row r="80" spans="1:34" ht="16.5" thickTop="1" thickBot="1"/>
    <row r="81" spans="1:34" ht="16.5" thickTop="1">
      <c r="A81" s="1"/>
      <c r="B81" s="2" t="s">
        <v>69</v>
      </c>
      <c r="C81" s="3"/>
      <c r="D81" s="3"/>
      <c r="E81" s="3"/>
      <c r="F81" s="4"/>
      <c r="G81" s="3"/>
      <c r="H81" s="5" t="s">
        <v>1</v>
      </c>
      <c r="I81" s="6"/>
      <c r="J81" s="7" t="s">
        <v>133</v>
      </c>
      <c r="K81" s="8"/>
      <c r="L81" s="8"/>
      <c r="M81" s="9"/>
      <c r="N81" s="10" t="s">
        <v>3</v>
      </c>
      <c r="O81" s="11"/>
      <c r="P81" s="11"/>
      <c r="Q81" s="12">
        <v>6</v>
      </c>
      <c r="R81" s="12"/>
      <c r="S81" s="186"/>
      <c r="T81" s="162"/>
    </row>
    <row r="82" spans="1:34" ht="16.5" thickBot="1">
      <c r="A82" s="15"/>
      <c r="B82" s="16"/>
      <c r="C82" s="17" t="s">
        <v>4</v>
      </c>
      <c r="D82" s="18"/>
      <c r="E82" s="19"/>
      <c r="F82" s="20"/>
      <c r="G82" s="21" t="s">
        <v>5</v>
      </c>
      <c r="H82" s="22"/>
      <c r="I82" s="22"/>
      <c r="J82" s="23">
        <v>43513</v>
      </c>
      <c r="K82" s="23"/>
      <c r="L82" s="23"/>
      <c r="M82" s="24"/>
      <c r="N82" s="187" t="s">
        <v>6</v>
      </c>
      <c r="O82" s="188"/>
      <c r="P82" s="188"/>
      <c r="Q82" s="185">
        <v>0.52083333333333337</v>
      </c>
      <c r="R82" s="27"/>
      <c r="S82" s="28"/>
      <c r="T82" s="162"/>
    </row>
    <row r="83" spans="1:34" ht="16.5" thickTop="1">
      <c r="A83" s="189"/>
      <c r="B83" s="30" t="s">
        <v>7</v>
      </c>
      <c r="C83" s="31" t="s">
        <v>8</v>
      </c>
      <c r="D83" s="190" t="s">
        <v>9</v>
      </c>
      <c r="E83" s="191"/>
      <c r="F83" s="190" t="s">
        <v>10</v>
      </c>
      <c r="G83" s="191"/>
      <c r="H83" s="190" t="s">
        <v>11</v>
      </c>
      <c r="I83" s="191"/>
      <c r="J83" s="190" t="s">
        <v>12</v>
      </c>
      <c r="K83" s="191"/>
      <c r="L83" s="190" t="s">
        <v>59</v>
      </c>
      <c r="M83" s="191"/>
      <c r="N83" s="192" t="s">
        <v>13</v>
      </c>
      <c r="O83" s="193" t="s">
        <v>14</v>
      </c>
      <c r="P83" s="194" t="s">
        <v>15</v>
      </c>
      <c r="Q83" s="195"/>
      <c r="R83" s="196" t="s">
        <v>16</v>
      </c>
      <c r="S83" s="197"/>
      <c r="T83" s="162"/>
      <c r="U83" s="198" t="s">
        <v>17</v>
      </c>
      <c r="V83" s="199"/>
      <c r="W83" s="200" t="s">
        <v>18</v>
      </c>
    </row>
    <row r="84" spans="1:34">
      <c r="A84" s="201" t="s">
        <v>9</v>
      </c>
      <c r="B84" s="202" t="s">
        <v>146</v>
      </c>
      <c r="C84" s="203" t="s">
        <v>147</v>
      </c>
      <c r="D84" s="204"/>
      <c r="E84" s="205"/>
      <c r="F84" s="206">
        <f>P100</f>
        <v>3</v>
      </c>
      <c r="G84" s="207">
        <f>Q100</f>
        <v>0</v>
      </c>
      <c r="H84" s="206">
        <f>P96</f>
        <v>3</v>
      </c>
      <c r="I84" s="207">
        <f>Q96</f>
        <v>1</v>
      </c>
      <c r="J84" s="206">
        <f>P94</f>
        <v>3</v>
      </c>
      <c r="K84" s="207">
        <f>Q94</f>
        <v>1</v>
      </c>
      <c r="L84" s="206">
        <f>P91</f>
        <v>3</v>
      </c>
      <c r="M84" s="207">
        <f>Q91</f>
        <v>0</v>
      </c>
      <c r="N84" s="208">
        <f>IF(SUM(D84:M84)=0, "", COUNTIF(E84:E88,3))</f>
        <v>4</v>
      </c>
      <c r="O84" s="209">
        <f>IF(SUM(D84:M84)=0,"", COUNTIF(D84:D88,3))</f>
        <v>0</v>
      </c>
      <c r="P84" s="52">
        <f>IF(SUM(D84:M84)=0,"",SUM(E84:E88))</f>
        <v>12</v>
      </c>
      <c r="Q84" s="53">
        <f>IF(SUM(D84:M84)=0,"",SUM(D84:D88))</f>
        <v>2</v>
      </c>
      <c r="R84" s="210">
        <v>1</v>
      </c>
      <c r="S84" s="211"/>
      <c r="T84" s="162"/>
      <c r="U84" s="212">
        <f>+U91+U94+U96+U100</f>
        <v>143</v>
      </c>
      <c r="V84" s="213">
        <f>+V91+V94+V96+V100</f>
        <v>91</v>
      </c>
      <c r="W84" s="58">
        <f>+U84-V84</f>
        <v>52</v>
      </c>
    </row>
    <row r="85" spans="1:34">
      <c r="A85" s="214" t="s">
        <v>10</v>
      </c>
      <c r="B85" s="202" t="s">
        <v>148</v>
      </c>
      <c r="C85" s="203" t="s">
        <v>85</v>
      </c>
      <c r="D85" s="215">
        <f>Q100</f>
        <v>0</v>
      </c>
      <c r="E85" s="216">
        <f>P100</f>
        <v>3</v>
      </c>
      <c r="F85" s="217"/>
      <c r="G85" s="218"/>
      <c r="H85" s="219">
        <f>P98</f>
        <v>1</v>
      </c>
      <c r="I85" s="220">
        <f>Q98</f>
        <v>3</v>
      </c>
      <c r="J85" s="219">
        <f>P92</f>
        <v>3</v>
      </c>
      <c r="K85" s="220">
        <f>Q92</f>
        <v>1</v>
      </c>
      <c r="L85" s="219">
        <f>P95</f>
        <v>3</v>
      </c>
      <c r="M85" s="220">
        <f>Q95</f>
        <v>0</v>
      </c>
      <c r="N85" s="208">
        <f>IF(SUM(D85:M85)=0, "", COUNTIF(G84:G88,3))</f>
        <v>2</v>
      </c>
      <c r="O85" s="209">
        <f>IF(SUM(D85:M85)=0,"", COUNTIF(F84:F88,3))</f>
        <v>2</v>
      </c>
      <c r="P85" s="52">
        <f>IF(SUM(D85:M85)=0,"",SUM(G84:G88))</f>
        <v>7</v>
      </c>
      <c r="Q85" s="53">
        <f>IF(SUM(D85:M85)=0,"",SUM(F84:F88))</f>
        <v>7</v>
      </c>
      <c r="R85" s="210">
        <v>3</v>
      </c>
      <c r="S85" s="211"/>
      <c r="T85" s="162"/>
      <c r="U85" s="212">
        <f>+U92+U95+U98+V100</f>
        <v>128</v>
      </c>
      <c r="V85" s="213">
        <f>+V92+V95+V98+U100</f>
        <v>114</v>
      </c>
      <c r="W85" s="58">
        <f>+U85-V85</f>
        <v>14</v>
      </c>
    </row>
    <row r="86" spans="1:34">
      <c r="A86" s="214" t="s">
        <v>11</v>
      </c>
      <c r="B86" s="202" t="s">
        <v>71</v>
      </c>
      <c r="C86" s="203" t="s">
        <v>22</v>
      </c>
      <c r="D86" s="221">
        <f>Q96</f>
        <v>1</v>
      </c>
      <c r="E86" s="216">
        <f>P96</f>
        <v>3</v>
      </c>
      <c r="F86" s="221">
        <f>Q98</f>
        <v>3</v>
      </c>
      <c r="G86" s="216">
        <f>P98</f>
        <v>1</v>
      </c>
      <c r="H86" s="217"/>
      <c r="I86" s="218"/>
      <c r="J86" s="219">
        <f>P99</f>
        <v>3</v>
      </c>
      <c r="K86" s="220">
        <f>Q99</f>
        <v>0</v>
      </c>
      <c r="L86" s="219">
        <f>P93</f>
        <v>3</v>
      </c>
      <c r="M86" s="220">
        <f>Q93</f>
        <v>0</v>
      </c>
      <c r="N86" s="208">
        <f>IF(SUM(D86:M86)=0, "", COUNTIF(I84:I88,3))</f>
        <v>3</v>
      </c>
      <c r="O86" s="209">
        <f>IF(SUM(D86:M86)=0,"", COUNTIF(H84:H88,3))</f>
        <v>1</v>
      </c>
      <c r="P86" s="52">
        <f>IF(SUM(D86:M86)=0,"",SUM(I84:I88))</f>
        <v>10</v>
      </c>
      <c r="Q86" s="53">
        <f>IF(SUM(D86:M86)=0,"",SUM(H84:H88))</f>
        <v>4</v>
      </c>
      <c r="R86" s="210">
        <v>2</v>
      </c>
      <c r="S86" s="211"/>
      <c r="T86" s="162"/>
      <c r="U86" s="212">
        <f>+U93+V96+V98+U99</f>
        <v>134</v>
      </c>
      <c r="V86" s="213">
        <f>+V93+U96+U98+V99</f>
        <v>119</v>
      </c>
      <c r="W86" s="58">
        <f>+U86-V86</f>
        <v>15</v>
      </c>
    </row>
    <row r="87" spans="1:34">
      <c r="A87" s="214" t="s">
        <v>12</v>
      </c>
      <c r="B87" s="202" t="s">
        <v>79</v>
      </c>
      <c r="C87" s="203" t="s">
        <v>73</v>
      </c>
      <c r="D87" s="221">
        <f>Q94</f>
        <v>1</v>
      </c>
      <c r="E87" s="216">
        <f>P94</f>
        <v>3</v>
      </c>
      <c r="F87" s="221">
        <f>Q92</f>
        <v>1</v>
      </c>
      <c r="G87" s="216">
        <f>P92</f>
        <v>3</v>
      </c>
      <c r="H87" s="221">
        <f>Q99</f>
        <v>0</v>
      </c>
      <c r="I87" s="216">
        <f>P99</f>
        <v>3</v>
      </c>
      <c r="J87" s="217"/>
      <c r="K87" s="218"/>
      <c r="L87" s="219">
        <f>P97</f>
        <v>3</v>
      </c>
      <c r="M87" s="220">
        <f>Q97</f>
        <v>2</v>
      </c>
      <c r="N87" s="208">
        <f>IF(SUM(D87:M87)=0, "", COUNTIF(K84:K88,3))</f>
        <v>1</v>
      </c>
      <c r="O87" s="209">
        <f>IF(SUM(D87:M87)=0,"", COUNTIF(J84:J88,3))</f>
        <v>3</v>
      </c>
      <c r="P87" s="52">
        <f>IF(SUM(D87:M87)=0,"",SUM(K84:K88))</f>
        <v>5</v>
      </c>
      <c r="Q87" s="53">
        <f>IF(SUM(D87:M87)=0,"",SUM(J84:J88))</f>
        <v>11</v>
      </c>
      <c r="R87" s="210">
        <v>4</v>
      </c>
      <c r="S87" s="211"/>
      <c r="T87" s="162"/>
      <c r="U87" s="212">
        <f>+V92+V94+U97+V99</f>
        <v>119</v>
      </c>
      <c r="V87" s="213">
        <f>+U92+U94+V97+U99</f>
        <v>150</v>
      </c>
      <c r="W87" s="58">
        <f>+U87-V87</f>
        <v>-31</v>
      </c>
    </row>
    <row r="88" spans="1:34" ht="15.75" thickBot="1">
      <c r="A88" s="222" t="s">
        <v>59</v>
      </c>
      <c r="B88" s="223" t="s">
        <v>75</v>
      </c>
      <c r="C88" s="224" t="s">
        <v>76</v>
      </c>
      <c r="D88" s="225">
        <f>Q91</f>
        <v>0</v>
      </c>
      <c r="E88" s="226">
        <f>P91</f>
        <v>3</v>
      </c>
      <c r="F88" s="225">
        <f>Q95</f>
        <v>0</v>
      </c>
      <c r="G88" s="226">
        <f>P95</f>
        <v>3</v>
      </c>
      <c r="H88" s="225">
        <f>Q93</f>
        <v>0</v>
      </c>
      <c r="I88" s="226">
        <f>P93</f>
        <v>3</v>
      </c>
      <c r="J88" s="225">
        <f>Q97</f>
        <v>2</v>
      </c>
      <c r="K88" s="226">
        <f>P97</f>
        <v>3</v>
      </c>
      <c r="L88" s="227"/>
      <c r="M88" s="228"/>
      <c r="N88" s="229">
        <f>IF(SUM(D88:M88)=0, "", COUNTIF(M84:M88,3))</f>
        <v>0</v>
      </c>
      <c r="O88" s="226">
        <f>IF(SUM(D88:M88)=0,"", COUNTIF(L84:L88,3))</f>
        <v>4</v>
      </c>
      <c r="P88" s="74">
        <f>IF(SUM(D88:M88)=0,"",SUM(M84:M88))</f>
        <v>2</v>
      </c>
      <c r="Q88" s="75">
        <f>IF(SUM(D88:M88)=0,"",SUM(L84:L88))</f>
        <v>12</v>
      </c>
      <c r="R88" s="230">
        <v>5</v>
      </c>
      <c r="S88" s="231"/>
      <c r="T88" s="162"/>
      <c r="U88" s="212">
        <f>+V91+V93+V95+V97</f>
        <v>97</v>
      </c>
      <c r="V88" s="213">
        <f>+U91+U93+U95+U97</f>
        <v>147</v>
      </c>
      <c r="W88" s="58">
        <f>+U88-V88</f>
        <v>-50</v>
      </c>
    </row>
    <row r="89" spans="1:34" ht="16.5" thickTop="1">
      <c r="A89" s="232"/>
      <c r="B89" s="79" t="s">
        <v>27</v>
      </c>
      <c r="D89" s="233"/>
      <c r="E89" s="233"/>
      <c r="F89" s="234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5"/>
      <c r="S89" s="235"/>
      <c r="T89" s="236"/>
      <c r="U89" s="237"/>
      <c r="V89" s="238" t="s">
        <v>28</v>
      </c>
      <c r="W89" s="85">
        <f>SUM(W84:W88)</f>
        <v>0</v>
      </c>
      <c r="X89" s="84" t="str">
        <f>IF(W89=0,"OK","Virhe")</f>
        <v>OK</v>
      </c>
      <c r="Y89" s="84"/>
    </row>
    <row r="90" spans="1:34" ht="16.5" thickBot="1">
      <c r="A90" s="239"/>
      <c r="B90" s="87" t="s">
        <v>29</v>
      </c>
      <c r="C90" s="240"/>
      <c r="D90" s="240"/>
      <c r="E90" s="241"/>
      <c r="F90" s="242" t="s">
        <v>30</v>
      </c>
      <c r="G90" s="243"/>
      <c r="H90" s="244" t="s">
        <v>31</v>
      </c>
      <c r="I90" s="243"/>
      <c r="J90" s="244" t="s">
        <v>32</v>
      </c>
      <c r="K90" s="243"/>
      <c r="L90" s="244" t="s">
        <v>33</v>
      </c>
      <c r="M90" s="243"/>
      <c r="N90" s="244" t="s">
        <v>34</v>
      </c>
      <c r="O90" s="243"/>
      <c r="P90" s="242" t="s">
        <v>35</v>
      </c>
      <c r="Q90" s="245"/>
      <c r="R90" s="109"/>
      <c r="S90" s="246"/>
      <c r="T90" s="247"/>
      <c r="U90" s="248" t="s">
        <v>17</v>
      </c>
      <c r="V90" s="249"/>
      <c r="W90" s="250" t="s">
        <v>88</v>
      </c>
    </row>
    <row r="91" spans="1:34" ht="15.75">
      <c r="A91" s="251" t="s">
        <v>89</v>
      </c>
      <c r="B91" s="252" t="str">
        <f>IF(B84&gt;"",B84,"")</f>
        <v>Jaakko Syrjänen</v>
      </c>
      <c r="C91" s="116" t="str">
        <f>IF(B88&gt;"",B88,"")</f>
        <v>Jukka Kalliomäki</v>
      </c>
      <c r="D91" s="253"/>
      <c r="E91" s="254"/>
      <c r="F91" s="255">
        <v>6</v>
      </c>
      <c r="G91" s="256"/>
      <c r="H91" s="255">
        <v>4</v>
      </c>
      <c r="I91" s="256"/>
      <c r="J91" s="257">
        <v>8</v>
      </c>
      <c r="K91" s="256"/>
      <c r="L91" s="255"/>
      <c r="M91" s="256"/>
      <c r="N91" s="255"/>
      <c r="O91" s="256"/>
      <c r="P91" s="258">
        <f>IF(COUNTA(F91:N91)=0,"", COUNTIF(F91:N91,"&gt;=0"))</f>
        <v>3</v>
      </c>
      <c r="Q91" s="259">
        <f>IF(COUNTA(F91:N91)=0,"",(IF(LEFT(F91,1)="-",1,0)+IF(LEFT(H91,1)="-",1,0)+IF(LEFT(J91,1)="-",1,0)+IF(LEFT(L91,1)="-",1,0)+IF(LEFT(N91,1)="-",1,0)))</f>
        <v>0</v>
      </c>
      <c r="R91" s="120"/>
      <c r="S91" s="162"/>
      <c r="T91" s="247"/>
      <c r="U91" s="260">
        <f t="shared" ref="U91:V100" si="55">+Y91+AA91+AC91+AE91+AG91</f>
        <v>33</v>
      </c>
      <c r="V91" s="261">
        <f t="shared" si="55"/>
        <v>18</v>
      </c>
      <c r="W91" s="262">
        <f t="shared" ref="W91:W100" si="56">+U91-V91</f>
        <v>15</v>
      </c>
      <c r="Y91" s="114">
        <f t="shared" ref="Y91:Y100" si="57">IF(F91="",0,IF(LEFT(F91,1)="-",ABS(F91),(IF(F91&gt;9,F91+2,11))))</f>
        <v>11</v>
      </c>
      <c r="Z91" s="115">
        <f t="shared" ref="Z91:Z96" si="58">IF(F91="",0,IF(LEFT(F91,1)="-",(IF(ABS(F91)&gt;9,(ABS(F91)+2),11)),F91))</f>
        <v>6</v>
      </c>
      <c r="AA91" s="114">
        <f t="shared" ref="AA91:AA100" si="59">IF(H91="",0,IF(LEFT(H91,1)="-",ABS(H91),(IF(H91&gt;9,H91+2,11))))</f>
        <v>11</v>
      </c>
      <c r="AB91" s="115">
        <f t="shared" ref="AB91:AB96" si="60">IF(H91="",0,IF(LEFT(H91,1)="-",(IF(ABS(H91)&gt;9,(ABS(H91)+2),11)),H91))</f>
        <v>4</v>
      </c>
      <c r="AC91" s="114">
        <f t="shared" ref="AC91:AC100" si="61">IF(J91="",0,IF(LEFT(J91,1)="-",ABS(J91),(IF(J91&gt;9,J91+2,11))))</f>
        <v>11</v>
      </c>
      <c r="AD91" s="115">
        <f t="shared" ref="AD91:AD96" si="62">IF(J91="",0,IF(LEFT(J91,1)="-",(IF(ABS(J91)&gt;9,(ABS(J91)+2),11)),J91))</f>
        <v>8</v>
      </c>
      <c r="AE91" s="114">
        <f t="shared" ref="AE91:AE100" si="63">IF(L91="",0,IF(LEFT(L91,1)="-",ABS(L91),(IF(L91&gt;9,L91+2,11))))</f>
        <v>0</v>
      </c>
      <c r="AF91" s="115">
        <f t="shared" ref="AF91:AF96" si="64">IF(L91="",0,IF(LEFT(L91,1)="-",(IF(ABS(L91)&gt;9,(ABS(L91)+2),11)),L91))</f>
        <v>0</v>
      </c>
      <c r="AG91" s="114">
        <f t="shared" ref="AG91:AG96" si="65">IF(N91="",0,IF(LEFT(N91,1)="-",ABS(N91),(IF(N91&gt;9,N91+2,11))))</f>
        <v>0</v>
      </c>
      <c r="AH91" s="115">
        <f t="shared" ref="AH91:AH96" si="66">IF(N91="",0,IF(LEFT(N91,1)="-",(IF(ABS(N91)&gt;9,(ABS(N91)+2),11)),N91))</f>
        <v>0</v>
      </c>
    </row>
    <row r="92" spans="1:34" ht="15.75">
      <c r="A92" s="251" t="s">
        <v>37</v>
      </c>
      <c r="B92" s="99" t="str">
        <f>IF(B85&gt;"",B85,"")</f>
        <v>Keijo Mäntyniemi</v>
      </c>
      <c r="C92" s="116" t="str">
        <f>IF(B87&gt;"",B87,"")</f>
        <v>Antti Kuivinen</v>
      </c>
      <c r="D92" s="263"/>
      <c r="E92" s="254"/>
      <c r="F92" s="264">
        <v>6</v>
      </c>
      <c r="G92" s="265"/>
      <c r="H92" s="264">
        <v>5</v>
      </c>
      <c r="I92" s="265"/>
      <c r="J92" s="264">
        <v>-6</v>
      </c>
      <c r="K92" s="265"/>
      <c r="L92" s="264">
        <v>3</v>
      </c>
      <c r="M92" s="265"/>
      <c r="N92" s="264"/>
      <c r="O92" s="265"/>
      <c r="P92" s="258">
        <f t="shared" ref="P92:P100" si="67">IF(COUNTA(F92:N92)=0,"", COUNTIF(F92:N92,"&gt;=0"))</f>
        <v>3</v>
      </c>
      <c r="Q92" s="259">
        <f t="shared" ref="Q92:Q100" si="68">IF(COUNTA(F92:N92)=0,"",(IF(LEFT(F92,1)="-",1,0)+IF(LEFT(H92,1)="-",1,0)+IF(LEFT(J92,1)="-",1,0)+IF(LEFT(L92,1)="-",1,0)+IF(LEFT(N92,1)="-",1,0)))</f>
        <v>1</v>
      </c>
      <c r="R92" s="120"/>
      <c r="S92" s="162"/>
      <c r="T92" s="247"/>
      <c r="U92" s="266">
        <f t="shared" si="55"/>
        <v>39</v>
      </c>
      <c r="V92" s="267">
        <f t="shared" si="55"/>
        <v>25</v>
      </c>
      <c r="W92" s="268">
        <f t="shared" si="56"/>
        <v>14</v>
      </c>
      <c r="Y92" s="122">
        <f t="shared" si="57"/>
        <v>11</v>
      </c>
      <c r="Z92" s="123">
        <f t="shared" si="58"/>
        <v>6</v>
      </c>
      <c r="AA92" s="122">
        <f t="shared" si="59"/>
        <v>11</v>
      </c>
      <c r="AB92" s="123">
        <f t="shared" si="60"/>
        <v>5</v>
      </c>
      <c r="AC92" s="122">
        <f t="shared" si="61"/>
        <v>6</v>
      </c>
      <c r="AD92" s="123">
        <f t="shared" si="62"/>
        <v>11</v>
      </c>
      <c r="AE92" s="122">
        <f t="shared" si="63"/>
        <v>11</v>
      </c>
      <c r="AF92" s="123">
        <f t="shared" si="64"/>
        <v>3</v>
      </c>
      <c r="AG92" s="122">
        <f t="shared" si="65"/>
        <v>0</v>
      </c>
      <c r="AH92" s="123">
        <f t="shared" si="66"/>
        <v>0</v>
      </c>
    </row>
    <row r="93" spans="1:34" ht="16.5" thickBot="1">
      <c r="A93" s="251" t="s">
        <v>90</v>
      </c>
      <c r="B93" s="269" t="str">
        <f>IF(B86&gt;"",B86,"")</f>
        <v>Sakari Paaso</v>
      </c>
      <c r="C93" s="270" t="str">
        <f>IF(B88&gt;"",B88,"")</f>
        <v>Jukka Kalliomäki</v>
      </c>
      <c r="D93" s="271"/>
      <c r="E93" s="272"/>
      <c r="F93" s="273">
        <v>8</v>
      </c>
      <c r="G93" s="274"/>
      <c r="H93" s="273">
        <v>7</v>
      </c>
      <c r="I93" s="274"/>
      <c r="J93" s="273">
        <v>7</v>
      </c>
      <c r="K93" s="274"/>
      <c r="L93" s="273"/>
      <c r="M93" s="274"/>
      <c r="N93" s="273"/>
      <c r="O93" s="274"/>
      <c r="P93" s="258">
        <f t="shared" si="67"/>
        <v>3</v>
      </c>
      <c r="Q93" s="259">
        <f t="shared" si="68"/>
        <v>0</v>
      </c>
      <c r="R93" s="120"/>
      <c r="S93" s="162"/>
      <c r="T93" s="247"/>
      <c r="U93" s="266">
        <f t="shared" si="55"/>
        <v>33</v>
      </c>
      <c r="V93" s="267">
        <f t="shared" si="55"/>
        <v>22</v>
      </c>
      <c r="W93" s="268">
        <f t="shared" si="56"/>
        <v>11</v>
      </c>
      <c r="Y93" s="122">
        <f t="shared" si="57"/>
        <v>11</v>
      </c>
      <c r="Z93" s="123">
        <f t="shared" si="58"/>
        <v>8</v>
      </c>
      <c r="AA93" s="122">
        <f t="shared" si="59"/>
        <v>11</v>
      </c>
      <c r="AB93" s="123">
        <f t="shared" si="60"/>
        <v>7</v>
      </c>
      <c r="AC93" s="122">
        <f t="shared" si="61"/>
        <v>11</v>
      </c>
      <c r="AD93" s="123">
        <f t="shared" si="62"/>
        <v>7</v>
      </c>
      <c r="AE93" s="122">
        <f t="shared" si="63"/>
        <v>0</v>
      </c>
      <c r="AF93" s="123">
        <f t="shared" si="64"/>
        <v>0</v>
      </c>
      <c r="AG93" s="122">
        <f t="shared" si="65"/>
        <v>0</v>
      </c>
      <c r="AH93" s="123">
        <f t="shared" si="66"/>
        <v>0</v>
      </c>
    </row>
    <row r="94" spans="1:34" ht="15.75">
      <c r="A94" s="251" t="s">
        <v>91</v>
      </c>
      <c r="B94" s="99" t="str">
        <f>IF(B84&gt;"",B84,"")</f>
        <v>Jaakko Syrjänen</v>
      </c>
      <c r="C94" s="116" t="str">
        <f>IF(B87&gt;"",B87,"")</f>
        <v>Antti Kuivinen</v>
      </c>
      <c r="D94" s="253"/>
      <c r="E94" s="254"/>
      <c r="F94" s="275">
        <v>9</v>
      </c>
      <c r="G94" s="276"/>
      <c r="H94" s="275">
        <v>-5</v>
      </c>
      <c r="I94" s="276"/>
      <c r="J94" s="275">
        <v>2</v>
      </c>
      <c r="K94" s="276"/>
      <c r="L94" s="275">
        <v>4</v>
      </c>
      <c r="M94" s="276"/>
      <c r="N94" s="275"/>
      <c r="O94" s="276"/>
      <c r="P94" s="258">
        <f t="shared" si="67"/>
        <v>3</v>
      </c>
      <c r="Q94" s="259">
        <f t="shared" si="68"/>
        <v>1</v>
      </c>
      <c r="R94" s="120"/>
      <c r="S94" s="162"/>
      <c r="T94" s="247"/>
      <c r="U94" s="266">
        <f t="shared" si="55"/>
        <v>38</v>
      </c>
      <c r="V94" s="267">
        <f t="shared" si="55"/>
        <v>26</v>
      </c>
      <c r="W94" s="268">
        <f t="shared" si="56"/>
        <v>12</v>
      </c>
      <c r="Y94" s="122">
        <f t="shared" si="57"/>
        <v>11</v>
      </c>
      <c r="Z94" s="123">
        <f t="shared" si="58"/>
        <v>9</v>
      </c>
      <c r="AA94" s="122">
        <f t="shared" si="59"/>
        <v>5</v>
      </c>
      <c r="AB94" s="123">
        <f t="shared" si="60"/>
        <v>11</v>
      </c>
      <c r="AC94" s="122">
        <f t="shared" si="61"/>
        <v>11</v>
      </c>
      <c r="AD94" s="123">
        <f t="shared" si="62"/>
        <v>2</v>
      </c>
      <c r="AE94" s="122">
        <f t="shared" si="63"/>
        <v>11</v>
      </c>
      <c r="AF94" s="123">
        <f t="shared" si="64"/>
        <v>4</v>
      </c>
      <c r="AG94" s="122">
        <f t="shared" si="65"/>
        <v>0</v>
      </c>
      <c r="AH94" s="123">
        <f t="shared" si="66"/>
        <v>0</v>
      </c>
    </row>
    <row r="95" spans="1:34" ht="15.75">
      <c r="A95" s="251" t="s">
        <v>92</v>
      </c>
      <c r="B95" s="99" t="str">
        <f>IF(B85&gt;"",B85,"")</f>
        <v>Keijo Mäntyniemi</v>
      </c>
      <c r="C95" s="116" t="str">
        <f>IF(B88&gt;"",B88,"")</f>
        <v>Jukka Kalliomäki</v>
      </c>
      <c r="D95" s="263"/>
      <c r="E95" s="254"/>
      <c r="F95" s="277">
        <v>6</v>
      </c>
      <c r="G95" s="278"/>
      <c r="H95" s="277">
        <v>7</v>
      </c>
      <c r="I95" s="278"/>
      <c r="J95" s="277">
        <v>4</v>
      </c>
      <c r="K95" s="278"/>
      <c r="L95" s="279"/>
      <c r="M95" s="265"/>
      <c r="N95" s="279"/>
      <c r="O95" s="265"/>
      <c r="P95" s="258">
        <f t="shared" si="67"/>
        <v>3</v>
      </c>
      <c r="Q95" s="259">
        <f t="shared" si="68"/>
        <v>0</v>
      </c>
      <c r="R95" s="120"/>
      <c r="S95" s="162"/>
      <c r="T95" s="247"/>
      <c r="U95" s="266">
        <f t="shared" si="55"/>
        <v>33</v>
      </c>
      <c r="V95" s="267">
        <f t="shared" si="55"/>
        <v>17</v>
      </c>
      <c r="W95" s="268">
        <f t="shared" si="56"/>
        <v>16</v>
      </c>
      <c r="Y95" s="122">
        <f t="shared" si="57"/>
        <v>11</v>
      </c>
      <c r="Z95" s="123">
        <f t="shared" si="58"/>
        <v>6</v>
      </c>
      <c r="AA95" s="122">
        <f t="shared" si="59"/>
        <v>11</v>
      </c>
      <c r="AB95" s="123">
        <f t="shared" si="60"/>
        <v>7</v>
      </c>
      <c r="AC95" s="122">
        <f t="shared" si="61"/>
        <v>11</v>
      </c>
      <c r="AD95" s="123">
        <f t="shared" si="62"/>
        <v>4</v>
      </c>
      <c r="AE95" s="122">
        <f t="shared" si="63"/>
        <v>0</v>
      </c>
      <c r="AF95" s="123">
        <f t="shared" si="64"/>
        <v>0</v>
      </c>
      <c r="AG95" s="122">
        <f t="shared" si="65"/>
        <v>0</v>
      </c>
      <c r="AH95" s="123">
        <f t="shared" si="66"/>
        <v>0</v>
      </c>
    </row>
    <row r="96" spans="1:34" ht="16.5" thickBot="1">
      <c r="A96" s="251" t="s">
        <v>36</v>
      </c>
      <c r="B96" s="269" t="str">
        <f>IF(B84&gt;"",B84,"")</f>
        <v>Jaakko Syrjänen</v>
      </c>
      <c r="C96" s="270" t="str">
        <f>IF(B86&gt;"",B86,"")</f>
        <v>Sakari Paaso</v>
      </c>
      <c r="D96" s="271"/>
      <c r="E96" s="272"/>
      <c r="F96" s="273">
        <v>4</v>
      </c>
      <c r="G96" s="274"/>
      <c r="H96" s="273">
        <v>-6</v>
      </c>
      <c r="I96" s="274"/>
      <c r="J96" s="273">
        <v>9</v>
      </c>
      <c r="K96" s="274"/>
      <c r="L96" s="273">
        <v>5</v>
      </c>
      <c r="M96" s="274"/>
      <c r="N96" s="273"/>
      <c r="O96" s="274"/>
      <c r="P96" s="258">
        <f t="shared" si="67"/>
        <v>3</v>
      </c>
      <c r="Q96" s="259">
        <f t="shared" si="68"/>
        <v>1</v>
      </c>
      <c r="R96" s="120"/>
      <c r="S96" s="162"/>
      <c r="T96" s="247"/>
      <c r="U96" s="266">
        <f t="shared" si="55"/>
        <v>39</v>
      </c>
      <c r="V96" s="267">
        <f t="shared" si="55"/>
        <v>29</v>
      </c>
      <c r="W96" s="268">
        <f t="shared" si="56"/>
        <v>10</v>
      </c>
      <c r="Y96" s="140">
        <f t="shared" si="57"/>
        <v>11</v>
      </c>
      <c r="Z96" s="141">
        <f t="shared" si="58"/>
        <v>4</v>
      </c>
      <c r="AA96" s="140">
        <f t="shared" si="59"/>
        <v>6</v>
      </c>
      <c r="AB96" s="141">
        <f t="shared" si="60"/>
        <v>11</v>
      </c>
      <c r="AC96" s="140">
        <f t="shared" si="61"/>
        <v>11</v>
      </c>
      <c r="AD96" s="141">
        <f t="shared" si="62"/>
        <v>9</v>
      </c>
      <c r="AE96" s="140">
        <f t="shared" si="63"/>
        <v>11</v>
      </c>
      <c r="AF96" s="141">
        <f t="shared" si="64"/>
        <v>5</v>
      </c>
      <c r="AG96" s="140">
        <f t="shared" si="65"/>
        <v>0</v>
      </c>
      <c r="AH96" s="141">
        <f t="shared" si="66"/>
        <v>0</v>
      </c>
    </row>
    <row r="97" spans="1:34" ht="15.75">
      <c r="A97" s="251" t="s">
        <v>93</v>
      </c>
      <c r="B97" s="99" t="str">
        <f>IF(B87&gt;"",B87,"")</f>
        <v>Antti Kuivinen</v>
      </c>
      <c r="C97" s="116" t="str">
        <f>IF(B88&gt;"",B88,"")</f>
        <v>Jukka Kalliomäki</v>
      </c>
      <c r="D97" s="253"/>
      <c r="E97" s="254"/>
      <c r="F97" s="275">
        <v>7</v>
      </c>
      <c r="G97" s="276"/>
      <c r="H97" s="275">
        <v>-11</v>
      </c>
      <c r="I97" s="276"/>
      <c r="J97" s="275">
        <v>5</v>
      </c>
      <c r="K97" s="276"/>
      <c r="L97" s="275">
        <v>-4</v>
      </c>
      <c r="M97" s="276"/>
      <c r="N97" s="275">
        <v>4</v>
      </c>
      <c r="O97" s="276"/>
      <c r="P97" s="258">
        <f t="shared" si="67"/>
        <v>3</v>
      </c>
      <c r="Q97" s="259">
        <f t="shared" si="68"/>
        <v>2</v>
      </c>
      <c r="R97" s="120"/>
      <c r="S97" s="162"/>
      <c r="T97" s="247"/>
      <c r="U97" s="266">
        <f t="shared" si="55"/>
        <v>48</v>
      </c>
      <c r="V97" s="267">
        <f t="shared" si="55"/>
        <v>40</v>
      </c>
      <c r="W97" s="268">
        <f t="shared" si="56"/>
        <v>8</v>
      </c>
      <c r="Y97" s="114">
        <f t="shared" si="57"/>
        <v>11</v>
      </c>
      <c r="Z97" s="115">
        <f>IF(F97="",0,IF(LEFT(F97,1)="-",(IF(ABS(F97)&gt;9,(ABS(F97)+2),11)),F97))</f>
        <v>7</v>
      </c>
      <c r="AA97" s="114">
        <f t="shared" si="59"/>
        <v>11</v>
      </c>
      <c r="AB97" s="115">
        <f>IF(H97="",0,IF(LEFT(H97,1)="-",(IF(ABS(H97)&gt;9,(ABS(H97)+2),11)),H97))</f>
        <v>13</v>
      </c>
      <c r="AC97" s="114">
        <f t="shared" si="61"/>
        <v>11</v>
      </c>
      <c r="AD97" s="115">
        <f>IF(J97="",0,IF(LEFT(J97,1)="-",(IF(ABS(J97)&gt;9,(ABS(J97)+2),11)),J97))</f>
        <v>5</v>
      </c>
      <c r="AE97" s="114">
        <f t="shared" si="63"/>
        <v>4</v>
      </c>
      <c r="AF97" s="115">
        <f>IF(L97="",0,IF(LEFT(L97,1)="-",(IF(ABS(L97)&gt;9,(ABS(L97)+2),11)),L97))</f>
        <v>11</v>
      </c>
      <c r="AG97" s="114">
        <f>IF(N97="",0,IF(LEFT(N97,1)="-",ABS(N97),(IF(N97&gt;9,N97+2,11))))</f>
        <v>11</v>
      </c>
      <c r="AH97" s="115">
        <f>IF(N97="",0,IF(LEFT(N97,1)="-",(IF(ABS(N97)&gt;9,(ABS(N97)+2),11)),N97))</f>
        <v>4</v>
      </c>
    </row>
    <row r="98" spans="1:34" ht="15.75">
      <c r="A98" s="251" t="s">
        <v>39</v>
      </c>
      <c r="B98" s="99" t="str">
        <f>IF(B85&gt;"",B85,"")</f>
        <v>Keijo Mäntyniemi</v>
      </c>
      <c r="C98" s="116" t="str">
        <f>IF(B86&gt;"",B86,"")</f>
        <v>Sakari Paaso</v>
      </c>
      <c r="D98" s="263"/>
      <c r="E98" s="254"/>
      <c r="F98" s="277">
        <v>-9</v>
      </c>
      <c r="G98" s="278"/>
      <c r="H98" s="277">
        <v>-10</v>
      </c>
      <c r="I98" s="278"/>
      <c r="J98" s="277">
        <v>5</v>
      </c>
      <c r="K98" s="278"/>
      <c r="L98" s="279">
        <v>-8</v>
      </c>
      <c r="M98" s="265"/>
      <c r="N98" s="279"/>
      <c r="O98" s="265"/>
      <c r="P98" s="258">
        <f t="shared" si="67"/>
        <v>1</v>
      </c>
      <c r="Q98" s="259">
        <f t="shared" si="68"/>
        <v>3</v>
      </c>
      <c r="R98" s="120"/>
      <c r="S98" s="162"/>
      <c r="T98" s="247"/>
      <c r="U98" s="266">
        <f t="shared" si="55"/>
        <v>38</v>
      </c>
      <c r="V98" s="267">
        <f t="shared" si="55"/>
        <v>39</v>
      </c>
      <c r="W98" s="268">
        <f t="shared" si="56"/>
        <v>-1</v>
      </c>
      <c r="Y98" s="122">
        <f t="shared" si="57"/>
        <v>9</v>
      </c>
      <c r="Z98" s="123">
        <f>IF(F98="",0,IF(LEFT(F98,1)="-",(IF(ABS(F98)&gt;9,(ABS(F98)+2),11)),F98))</f>
        <v>11</v>
      </c>
      <c r="AA98" s="122">
        <f t="shared" si="59"/>
        <v>10</v>
      </c>
      <c r="AB98" s="123">
        <f>IF(H98="",0,IF(LEFT(H98,1)="-",(IF(ABS(H98)&gt;9,(ABS(H98)+2),11)),H98))</f>
        <v>12</v>
      </c>
      <c r="AC98" s="122">
        <f t="shared" si="61"/>
        <v>11</v>
      </c>
      <c r="AD98" s="123">
        <f>IF(J98="",0,IF(LEFT(J98,1)="-",(IF(ABS(J98)&gt;9,(ABS(J98)+2),11)),J98))</f>
        <v>5</v>
      </c>
      <c r="AE98" s="122">
        <f t="shared" si="63"/>
        <v>8</v>
      </c>
      <c r="AF98" s="123">
        <f>IF(L98="",0,IF(LEFT(L98,1)="-",(IF(ABS(L98)&gt;9,(ABS(L98)+2),11)),L98))</f>
        <v>11</v>
      </c>
      <c r="AG98" s="122">
        <f>IF(N98="",0,IF(LEFT(N98,1)="-",ABS(N98),(IF(N98&gt;9,N98+2,11))))</f>
        <v>0</v>
      </c>
      <c r="AH98" s="123">
        <f>IF(N98="",0,IF(LEFT(N98,1)="-",(IF(ABS(N98)&gt;9,(ABS(N98)+2),11)),N98))</f>
        <v>0</v>
      </c>
    </row>
    <row r="99" spans="1:34" ht="16.5" thickBot="1">
      <c r="A99" s="251" t="s">
        <v>94</v>
      </c>
      <c r="B99" s="269" t="str">
        <f>IF(B86&gt;"",B86,"")</f>
        <v>Sakari Paaso</v>
      </c>
      <c r="C99" s="270" t="str">
        <f>IF(B87&gt;"",B87,"")</f>
        <v>Antti Kuivinen</v>
      </c>
      <c r="D99" s="271"/>
      <c r="E99" s="272"/>
      <c r="F99" s="273">
        <v>9</v>
      </c>
      <c r="G99" s="274"/>
      <c r="H99" s="273">
        <v>4</v>
      </c>
      <c r="I99" s="274"/>
      <c r="J99" s="273">
        <v>7</v>
      </c>
      <c r="K99" s="274"/>
      <c r="L99" s="273"/>
      <c r="M99" s="274"/>
      <c r="N99" s="273"/>
      <c r="O99" s="274"/>
      <c r="P99" s="258">
        <f t="shared" si="67"/>
        <v>3</v>
      </c>
      <c r="Q99" s="259">
        <f t="shared" si="68"/>
        <v>0</v>
      </c>
      <c r="R99" s="120"/>
      <c r="S99" s="162"/>
      <c r="T99" s="247"/>
      <c r="U99" s="266">
        <f t="shared" si="55"/>
        <v>33</v>
      </c>
      <c r="V99" s="267">
        <f t="shared" si="55"/>
        <v>20</v>
      </c>
      <c r="W99" s="268">
        <f t="shared" si="56"/>
        <v>13</v>
      </c>
      <c r="Y99" s="122">
        <f t="shared" si="57"/>
        <v>11</v>
      </c>
      <c r="Z99" s="123">
        <f>IF(F99="",0,IF(LEFT(F99,1)="-",(IF(ABS(F99)&gt;9,(ABS(F99)+2),11)),F99))</f>
        <v>9</v>
      </c>
      <c r="AA99" s="122">
        <f t="shared" si="59"/>
        <v>11</v>
      </c>
      <c r="AB99" s="123">
        <f>IF(H99="",0,IF(LEFT(H99,1)="-",(IF(ABS(H99)&gt;9,(ABS(H99)+2),11)),H99))</f>
        <v>4</v>
      </c>
      <c r="AC99" s="122">
        <f t="shared" si="61"/>
        <v>11</v>
      </c>
      <c r="AD99" s="123">
        <f>IF(J99="",0,IF(LEFT(J99,1)="-",(IF(ABS(J99)&gt;9,(ABS(J99)+2),11)),J99))</f>
        <v>7</v>
      </c>
      <c r="AE99" s="122">
        <f t="shared" si="63"/>
        <v>0</v>
      </c>
      <c r="AF99" s="123">
        <f>IF(L99="",0,IF(LEFT(L99,1)="-",(IF(ABS(L99)&gt;9,(ABS(L99)+2),11)),L99))</f>
        <v>0</v>
      </c>
      <c r="AG99" s="122">
        <f>IF(N99="",0,IF(LEFT(N99,1)="-",ABS(N99),(IF(N99&gt;9,N99+2,11))))</f>
        <v>0</v>
      </c>
      <c r="AH99" s="123">
        <f>IF(N99="",0,IF(LEFT(N99,1)="-",(IF(ABS(N99)&gt;9,(ABS(N99)+2),11)),N99))</f>
        <v>0</v>
      </c>
    </row>
    <row r="100" spans="1:34" ht="16.5" thickBot="1">
      <c r="A100" s="280" t="s">
        <v>40</v>
      </c>
      <c r="B100" s="130" t="str">
        <f>IF(B84&gt;"",B84,"")</f>
        <v>Jaakko Syrjänen</v>
      </c>
      <c r="C100" s="131" t="str">
        <f>IF(B85&gt;"",B85,"")</f>
        <v>Keijo Mäntyniemi</v>
      </c>
      <c r="D100" s="281"/>
      <c r="E100" s="282"/>
      <c r="F100" s="283">
        <v>6</v>
      </c>
      <c r="G100" s="284"/>
      <c r="H100" s="283">
        <v>7</v>
      </c>
      <c r="I100" s="284"/>
      <c r="J100" s="283">
        <v>5</v>
      </c>
      <c r="K100" s="284"/>
      <c r="L100" s="283"/>
      <c r="M100" s="284"/>
      <c r="N100" s="283"/>
      <c r="O100" s="284"/>
      <c r="P100" s="285">
        <f t="shared" si="67"/>
        <v>3</v>
      </c>
      <c r="Q100" s="286">
        <f t="shared" si="68"/>
        <v>0</v>
      </c>
      <c r="R100" s="138"/>
      <c r="S100" s="287"/>
      <c r="T100" s="247"/>
      <c r="U100" s="288">
        <f t="shared" si="55"/>
        <v>33</v>
      </c>
      <c r="V100" s="289">
        <f t="shared" si="55"/>
        <v>18</v>
      </c>
      <c r="W100" s="290">
        <f t="shared" si="56"/>
        <v>15</v>
      </c>
      <c r="Y100" s="122">
        <f t="shared" si="57"/>
        <v>11</v>
      </c>
      <c r="Z100" s="123">
        <f>IF(F100="",0,IF(LEFT(F100,1)="-",(IF(ABS(F100)&gt;9,(ABS(F100)+2),11)),F100))</f>
        <v>6</v>
      </c>
      <c r="AA100" s="122">
        <f t="shared" si="59"/>
        <v>11</v>
      </c>
      <c r="AB100" s="123">
        <f>IF(H100="",0,IF(LEFT(H100,1)="-",(IF(ABS(H100)&gt;9,(ABS(H100)+2),11)),H100))</f>
        <v>7</v>
      </c>
      <c r="AC100" s="122">
        <f t="shared" si="61"/>
        <v>11</v>
      </c>
      <c r="AD100" s="123">
        <f>IF(J100="",0,IF(LEFT(J100,1)="-",(IF(ABS(J100)&gt;9,(ABS(J100)+2),11)),J100))</f>
        <v>5</v>
      </c>
      <c r="AE100" s="122">
        <f t="shared" si="63"/>
        <v>0</v>
      </c>
      <c r="AF100" s="123">
        <f>IF(L100="",0,IF(LEFT(L100,1)="-",(IF(ABS(L100)&gt;9,(ABS(L100)+2),11)),L100))</f>
        <v>0</v>
      </c>
      <c r="AG100" s="122">
        <f>IF(N100="",0,IF(LEFT(N100,1)="-",ABS(N100),(IF(N100&gt;9,N100+2,11))))</f>
        <v>0</v>
      </c>
      <c r="AH100" s="123">
        <f>IF(N100="",0,IF(LEFT(N100,1)="-",(IF(ABS(N100)&gt;9,(ABS(N100)+2),11)),N100))</f>
        <v>0</v>
      </c>
    </row>
    <row r="101" spans="1:34" ht="15.75" thickTop="1"/>
    <row r="104" spans="1:34" ht="15.75" thickBot="1">
      <c r="E104" s="160"/>
    </row>
    <row r="105" spans="1:34" ht="18">
      <c r="A105" s="142"/>
      <c r="B105" s="143" t="s">
        <v>46</v>
      </c>
      <c r="C105" s="144"/>
      <c r="D105" s="144"/>
      <c r="E105" s="299"/>
      <c r="F105" s="145"/>
      <c r="G105" s="146"/>
      <c r="H105" s="147"/>
      <c r="I105" s="147"/>
    </row>
    <row r="106" spans="1:34" ht="15.75">
      <c r="A106" s="142"/>
      <c r="B106" s="148" t="s">
        <v>149</v>
      </c>
      <c r="C106" s="149"/>
      <c r="D106" s="149"/>
      <c r="E106" s="300"/>
      <c r="F106" s="150"/>
      <c r="G106" s="146"/>
      <c r="H106" s="147"/>
      <c r="I106" s="147"/>
    </row>
    <row r="107" spans="1:34" ht="16.5" thickBot="1">
      <c r="A107" s="142"/>
      <c r="B107" s="151" t="s">
        <v>48</v>
      </c>
      <c r="C107" s="152"/>
      <c r="D107" s="152"/>
      <c r="E107" s="301"/>
      <c r="F107" s="153"/>
      <c r="G107" s="146"/>
      <c r="H107" s="147"/>
      <c r="I107" s="147"/>
    </row>
    <row r="108" spans="1:34">
      <c r="A108" s="154"/>
      <c r="B108" s="155"/>
      <c r="C108" s="155"/>
      <c r="D108" s="156"/>
      <c r="E108" s="302"/>
      <c r="F108" s="156"/>
      <c r="G108" s="147"/>
      <c r="H108" s="147"/>
      <c r="I108" s="147"/>
    </row>
    <row r="109" spans="1:34">
      <c r="A109" s="157"/>
      <c r="B109" s="157" t="s">
        <v>49</v>
      </c>
      <c r="C109" s="163" t="s">
        <v>50</v>
      </c>
      <c r="D109" s="164" t="s">
        <v>51</v>
      </c>
      <c r="E109" s="303"/>
      <c r="F109" s="165"/>
      <c r="G109" s="291"/>
      <c r="L109" s="146"/>
      <c r="Q109" s="147"/>
      <c r="V109" s="147"/>
      <c r="AA109" s="147"/>
    </row>
    <row r="110" spans="1:34">
      <c r="A110" s="158" t="s">
        <v>9</v>
      </c>
      <c r="B110" s="158" t="s">
        <v>52</v>
      </c>
      <c r="C110" s="166" t="s">
        <v>136</v>
      </c>
      <c r="D110" s="167" t="s">
        <v>20</v>
      </c>
      <c r="E110" s="304"/>
      <c r="F110" s="168"/>
      <c r="G110" s="293"/>
      <c r="H110" s="294"/>
      <c r="I110" s="294"/>
      <c r="J110" s="294"/>
      <c r="K110" s="295"/>
      <c r="L110" s="161" t="s">
        <v>150</v>
      </c>
      <c r="M110" s="161"/>
      <c r="N110" s="161"/>
      <c r="O110" s="161"/>
      <c r="P110" s="161"/>
      <c r="Q110" s="161"/>
      <c r="R110" s="147"/>
      <c r="X110" s="147"/>
      <c r="AC110" s="147"/>
      <c r="AF110" s="162"/>
    </row>
    <row r="111" spans="1:34">
      <c r="A111" s="158" t="s">
        <v>10</v>
      </c>
      <c r="B111" s="158"/>
      <c r="C111" s="166"/>
      <c r="D111" s="167"/>
      <c r="E111" s="304"/>
      <c r="F111" s="168"/>
      <c r="G111" s="296"/>
      <c r="H111" s="297"/>
      <c r="I111" s="297"/>
      <c r="J111" s="297"/>
      <c r="K111" s="298"/>
      <c r="L111" s="170" t="s">
        <v>151</v>
      </c>
      <c r="M111" s="171"/>
      <c r="N111" s="171"/>
      <c r="O111" s="171"/>
      <c r="P111" s="171"/>
      <c r="Q111" s="172"/>
      <c r="R111" s="161" t="s">
        <v>150</v>
      </c>
      <c r="S111" s="161"/>
      <c r="T111" s="161"/>
      <c r="U111" s="161"/>
      <c r="V111" s="161"/>
      <c r="W111" s="161"/>
      <c r="X111" s="147"/>
      <c r="AD111" s="147"/>
    </row>
    <row r="112" spans="1:34">
      <c r="A112" s="157" t="s">
        <v>11</v>
      </c>
      <c r="B112" s="157" t="s">
        <v>152</v>
      </c>
      <c r="C112" s="163" t="s">
        <v>146</v>
      </c>
      <c r="D112" s="164" t="s">
        <v>147</v>
      </c>
      <c r="E112" s="303"/>
      <c r="F112" s="165"/>
      <c r="G112" s="170" t="s">
        <v>153</v>
      </c>
      <c r="H112" s="171"/>
      <c r="I112" s="171"/>
      <c r="J112" s="171"/>
      <c r="K112" s="172"/>
      <c r="L112" s="173" t="s">
        <v>107</v>
      </c>
      <c r="M112" s="174"/>
      <c r="N112" s="174"/>
      <c r="O112" s="174"/>
      <c r="P112" s="174"/>
      <c r="Q112" s="174"/>
      <c r="R112" s="170"/>
      <c r="S112" s="171"/>
      <c r="T112" s="171"/>
      <c r="U112" s="171"/>
      <c r="V112" s="171"/>
      <c r="W112" s="172"/>
      <c r="X112" s="147"/>
      <c r="AD112" s="147"/>
      <c r="AH112" s="162"/>
    </row>
    <row r="113" spans="1:34">
      <c r="A113" s="157" t="s">
        <v>12</v>
      </c>
      <c r="B113" s="157" t="s">
        <v>102</v>
      </c>
      <c r="C113" s="163" t="s">
        <v>145</v>
      </c>
      <c r="D113" s="164" t="s">
        <v>24</v>
      </c>
      <c r="E113" s="303"/>
      <c r="F113" s="165"/>
      <c r="G113" s="173" t="s">
        <v>110</v>
      </c>
      <c r="H113" s="174"/>
      <c r="I113" s="174"/>
      <c r="J113" s="174"/>
      <c r="K113" s="175"/>
      <c r="L113" s="170" t="s">
        <v>154</v>
      </c>
      <c r="M113" s="171"/>
      <c r="N113" s="171"/>
      <c r="O113" s="171"/>
      <c r="P113" s="171"/>
      <c r="Q113" s="171"/>
      <c r="R113" s="161" t="s">
        <v>155</v>
      </c>
      <c r="S113" s="161"/>
      <c r="T113" s="161"/>
      <c r="U113" s="161"/>
      <c r="V113" s="161"/>
      <c r="W113" s="180"/>
      <c r="X113" s="161" t="s">
        <v>156</v>
      </c>
      <c r="Y113" s="161"/>
      <c r="Z113" s="161"/>
      <c r="AA113" s="161"/>
      <c r="AB113" s="161"/>
      <c r="AC113" s="161"/>
      <c r="AD113" s="147"/>
    </row>
    <row r="114" spans="1:34">
      <c r="A114" s="158" t="s">
        <v>59</v>
      </c>
      <c r="B114" s="158" t="s">
        <v>55</v>
      </c>
      <c r="C114" s="166" t="s">
        <v>138</v>
      </c>
      <c r="D114" s="167" t="s">
        <v>85</v>
      </c>
      <c r="E114" s="304"/>
      <c r="F114" s="168"/>
      <c r="G114" s="293" t="s">
        <v>157</v>
      </c>
      <c r="H114" s="294"/>
      <c r="I114" s="294"/>
      <c r="J114" s="294"/>
      <c r="K114" s="295"/>
      <c r="L114" s="173" t="s">
        <v>158</v>
      </c>
      <c r="M114" s="174"/>
      <c r="N114" s="174"/>
      <c r="O114" s="174"/>
      <c r="P114" s="174"/>
      <c r="Q114" s="174"/>
      <c r="R114" s="161" t="s">
        <v>66</v>
      </c>
      <c r="S114" s="161"/>
      <c r="T114" s="161"/>
      <c r="U114" s="161"/>
      <c r="V114" s="161"/>
      <c r="W114" s="161"/>
      <c r="X114" s="170"/>
      <c r="Y114" s="171"/>
      <c r="Z114" s="171"/>
      <c r="AA114" s="171"/>
      <c r="AB114" s="171"/>
      <c r="AC114" s="172"/>
      <c r="AD114" s="147"/>
    </row>
    <row r="115" spans="1:34">
      <c r="A115" s="158" t="s">
        <v>62</v>
      </c>
      <c r="B115" s="158" t="s">
        <v>108</v>
      </c>
      <c r="C115" s="166" t="s">
        <v>140</v>
      </c>
      <c r="D115" s="167" t="s">
        <v>22</v>
      </c>
      <c r="E115" s="304"/>
      <c r="F115" s="168"/>
      <c r="G115" s="296" t="s">
        <v>110</v>
      </c>
      <c r="H115" s="297"/>
      <c r="I115" s="297"/>
      <c r="J115" s="297"/>
      <c r="K115" s="298"/>
      <c r="L115" s="170" t="s">
        <v>159</v>
      </c>
      <c r="M115" s="171"/>
      <c r="N115" s="171"/>
      <c r="O115" s="171"/>
      <c r="P115" s="171"/>
      <c r="Q115" s="171"/>
      <c r="R115" s="173"/>
      <c r="S115" s="174"/>
      <c r="T115" s="174"/>
      <c r="U115" s="174"/>
      <c r="V115" s="174"/>
      <c r="W115" s="174"/>
      <c r="X115" s="179"/>
      <c r="Y115" s="161"/>
      <c r="Z115" s="161"/>
      <c r="AA115" s="161"/>
      <c r="AB115" s="161"/>
      <c r="AC115" s="180"/>
      <c r="AD115" s="147"/>
    </row>
    <row r="116" spans="1:34">
      <c r="A116" s="157" t="s">
        <v>64</v>
      </c>
      <c r="B116" s="157"/>
      <c r="C116" s="163"/>
      <c r="D116" s="164"/>
      <c r="E116" s="303"/>
      <c r="F116" s="165"/>
      <c r="G116" s="170"/>
      <c r="H116" s="171"/>
      <c r="I116" s="171"/>
      <c r="J116" s="171"/>
      <c r="K116" s="172"/>
      <c r="L116" s="173" t="s">
        <v>66</v>
      </c>
      <c r="M116" s="174"/>
      <c r="N116" s="174"/>
      <c r="O116" s="174"/>
      <c r="P116" s="174"/>
      <c r="Q116" s="175"/>
      <c r="R116" s="161" t="s">
        <v>156</v>
      </c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80"/>
      <c r="AD116" s="147"/>
    </row>
    <row r="117" spans="1:34">
      <c r="A117" s="157" t="s">
        <v>68</v>
      </c>
      <c r="B117" s="157" t="s">
        <v>112</v>
      </c>
      <c r="C117" s="163" t="s">
        <v>141</v>
      </c>
      <c r="D117" s="305" t="s">
        <v>26</v>
      </c>
      <c r="E117" s="306"/>
      <c r="F117" s="307"/>
      <c r="G117" s="310"/>
      <c r="H117" s="311"/>
      <c r="I117" s="311"/>
      <c r="J117" s="311"/>
      <c r="K117" s="312"/>
      <c r="L117" s="161" t="s">
        <v>156</v>
      </c>
      <c r="M117" s="161"/>
      <c r="N117" s="161"/>
      <c r="O117" s="161"/>
      <c r="P117" s="161"/>
      <c r="Q117" s="161"/>
      <c r="R117" s="147"/>
      <c r="W117" s="162"/>
      <c r="X117" s="161" t="s">
        <v>160</v>
      </c>
      <c r="Y117" s="161"/>
      <c r="Z117" s="161"/>
      <c r="AA117" s="161"/>
      <c r="AB117" s="161"/>
      <c r="AC117" s="180"/>
      <c r="AD117" s="173" t="s">
        <v>141</v>
      </c>
      <c r="AE117" s="174"/>
      <c r="AF117" s="174"/>
      <c r="AG117" s="174"/>
      <c r="AH117" s="184"/>
    </row>
    <row r="118" spans="1:34">
      <c r="A118" s="155"/>
      <c r="B118" s="155"/>
      <c r="C118" s="155"/>
      <c r="D118" s="147"/>
      <c r="G118" s="291"/>
      <c r="L118" s="147"/>
      <c r="R118" s="147"/>
      <c r="W118" s="162"/>
      <c r="X118" s="161" t="s">
        <v>107</v>
      </c>
      <c r="Y118" s="161"/>
      <c r="Z118" s="161"/>
      <c r="AA118" s="161"/>
      <c r="AB118" s="161"/>
      <c r="AC118" s="180"/>
      <c r="AD118" s="161" t="s">
        <v>26</v>
      </c>
      <c r="AE118" s="161"/>
      <c r="AF118" s="161"/>
      <c r="AG118" s="161"/>
      <c r="AH118" s="184"/>
    </row>
    <row r="119" spans="1:34">
      <c r="A119" s="158" t="s">
        <v>115</v>
      </c>
      <c r="B119" s="158" t="s">
        <v>116</v>
      </c>
      <c r="C119" s="166" t="s">
        <v>139</v>
      </c>
      <c r="D119" s="167" t="s">
        <v>20</v>
      </c>
      <c r="E119" s="304"/>
      <c r="F119" s="168"/>
      <c r="G119" s="293"/>
      <c r="H119" s="294"/>
      <c r="I119" s="294"/>
      <c r="J119" s="294"/>
      <c r="K119" s="295"/>
      <c r="L119" s="161" t="s">
        <v>161</v>
      </c>
      <c r="M119" s="161"/>
      <c r="N119" s="161"/>
      <c r="O119" s="161"/>
      <c r="P119" s="161"/>
      <c r="Q119" s="161"/>
      <c r="R119" s="147"/>
      <c r="X119" s="161"/>
      <c r="Y119" s="161"/>
      <c r="Z119" s="161"/>
      <c r="AA119" s="161"/>
      <c r="AB119" s="161"/>
      <c r="AC119" s="180"/>
      <c r="AD119" s="147"/>
    </row>
    <row r="120" spans="1:34">
      <c r="A120" s="158" t="s">
        <v>118</v>
      </c>
      <c r="B120" s="158"/>
      <c r="C120" s="166"/>
      <c r="D120" s="167"/>
      <c r="E120" s="304"/>
      <c r="F120" s="168"/>
      <c r="G120" s="296"/>
      <c r="H120" s="297"/>
      <c r="I120" s="297"/>
      <c r="J120" s="297"/>
      <c r="K120" s="298"/>
      <c r="L120" s="170" t="s">
        <v>162</v>
      </c>
      <c r="M120" s="171"/>
      <c r="N120" s="171"/>
      <c r="O120" s="171"/>
      <c r="P120" s="171"/>
      <c r="Q120" s="172"/>
      <c r="R120" s="161" t="s">
        <v>161</v>
      </c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80"/>
      <c r="AD120" s="147"/>
    </row>
    <row r="121" spans="1:34">
      <c r="A121" s="157" t="s">
        <v>120</v>
      </c>
      <c r="B121" s="157" t="s">
        <v>65</v>
      </c>
      <c r="C121" s="163" t="s">
        <v>134</v>
      </c>
      <c r="D121" s="164" t="s">
        <v>135</v>
      </c>
      <c r="E121" s="303"/>
      <c r="F121" s="165"/>
      <c r="G121" s="170" t="s">
        <v>163</v>
      </c>
      <c r="H121" s="171"/>
      <c r="I121" s="171"/>
      <c r="J121" s="171"/>
      <c r="K121" s="172"/>
      <c r="L121" s="173" t="s">
        <v>107</v>
      </c>
      <c r="M121" s="174"/>
      <c r="N121" s="174"/>
      <c r="O121" s="174"/>
      <c r="P121" s="174"/>
      <c r="Q121" s="174"/>
      <c r="R121" s="170"/>
      <c r="S121" s="171"/>
      <c r="T121" s="171"/>
      <c r="U121" s="171"/>
      <c r="V121" s="171"/>
      <c r="W121" s="171"/>
      <c r="X121" s="179"/>
      <c r="Y121" s="161"/>
      <c r="Z121" s="161"/>
      <c r="AA121" s="161"/>
      <c r="AB121" s="161"/>
      <c r="AC121" s="180"/>
      <c r="AD121" s="147"/>
    </row>
    <row r="122" spans="1:34">
      <c r="A122" s="157" t="s">
        <v>122</v>
      </c>
      <c r="B122" s="157" t="s">
        <v>123</v>
      </c>
      <c r="C122" s="163" t="s">
        <v>143</v>
      </c>
      <c r="D122" s="164" t="s">
        <v>85</v>
      </c>
      <c r="E122" s="303"/>
      <c r="F122" s="165"/>
      <c r="G122" s="173" t="s">
        <v>66</v>
      </c>
      <c r="H122" s="174"/>
      <c r="I122" s="174"/>
      <c r="J122" s="174"/>
      <c r="K122" s="175"/>
      <c r="L122" s="170" t="s">
        <v>164</v>
      </c>
      <c r="M122" s="171"/>
      <c r="N122" s="171"/>
      <c r="O122" s="171"/>
      <c r="P122" s="171"/>
      <c r="Q122" s="171"/>
      <c r="R122" s="161" t="s">
        <v>165</v>
      </c>
      <c r="S122" s="161"/>
      <c r="T122" s="161"/>
      <c r="U122" s="161"/>
      <c r="V122" s="161"/>
      <c r="W122" s="161"/>
      <c r="X122" s="173"/>
      <c r="Y122" s="174"/>
      <c r="Z122" s="174"/>
      <c r="AA122" s="174"/>
      <c r="AB122" s="174"/>
      <c r="AC122" s="175"/>
      <c r="AD122" s="147"/>
    </row>
    <row r="123" spans="1:34">
      <c r="A123" s="158" t="s">
        <v>126</v>
      </c>
      <c r="B123" s="158" t="s">
        <v>127</v>
      </c>
      <c r="C123" s="308" t="s">
        <v>142</v>
      </c>
      <c r="D123" s="167" t="s">
        <v>20</v>
      </c>
      <c r="E123" s="304"/>
      <c r="F123" s="168"/>
      <c r="G123" s="293" t="s">
        <v>166</v>
      </c>
      <c r="H123" s="294"/>
      <c r="I123" s="294"/>
      <c r="J123" s="294"/>
      <c r="K123" s="295"/>
      <c r="L123" s="161" t="s">
        <v>167</v>
      </c>
      <c r="M123" s="161"/>
      <c r="N123" s="161"/>
      <c r="O123" s="161"/>
      <c r="P123" s="161"/>
      <c r="Q123" s="161"/>
      <c r="R123" s="161" t="s">
        <v>110</v>
      </c>
      <c r="S123" s="161"/>
      <c r="T123" s="161"/>
      <c r="U123" s="161"/>
      <c r="V123" s="161"/>
      <c r="W123" s="180"/>
      <c r="X123" s="161" t="s">
        <v>168</v>
      </c>
      <c r="Y123" s="161"/>
      <c r="Z123" s="161"/>
      <c r="AA123" s="161"/>
      <c r="AB123" s="161"/>
      <c r="AC123" s="161"/>
      <c r="AD123" s="147"/>
    </row>
    <row r="124" spans="1:34">
      <c r="A124" s="158" t="s">
        <v>129</v>
      </c>
      <c r="B124" s="158" t="s">
        <v>169</v>
      </c>
      <c r="C124" s="309" t="s">
        <v>71</v>
      </c>
      <c r="D124" s="167" t="s">
        <v>22</v>
      </c>
      <c r="E124" s="304"/>
      <c r="F124" s="168"/>
      <c r="G124" s="296" t="s">
        <v>56</v>
      </c>
      <c r="H124" s="297"/>
      <c r="I124" s="297"/>
      <c r="J124" s="297"/>
      <c r="K124" s="298"/>
      <c r="L124" s="170" t="s">
        <v>170</v>
      </c>
      <c r="M124" s="171"/>
      <c r="N124" s="171"/>
      <c r="O124" s="171"/>
      <c r="P124" s="171"/>
      <c r="Q124" s="171"/>
      <c r="R124" s="173"/>
      <c r="S124" s="174"/>
      <c r="T124" s="174"/>
      <c r="U124" s="174"/>
      <c r="V124" s="174"/>
      <c r="W124" s="175"/>
      <c r="X124" s="147"/>
      <c r="AD124" s="147"/>
    </row>
    <row r="125" spans="1:34">
      <c r="A125" s="157" t="s">
        <v>131</v>
      </c>
      <c r="B125" s="157"/>
      <c r="C125" s="163"/>
      <c r="D125" s="164"/>
      <c r="E125" s="303"/>
      <c r="F125" s="165"/>
      <c r="G125" s="170"/>
      <c r="H125" s="171"/>
      <c r="I125" s="171"/>
      <c r="J125" s="171"/>
      <c r="K125" s="172"/>
      <c r="L125" s="173" t="s">
        <v>110</v>
      </c>
      <c r="M125" s="174"/>
      <c r="N125" s="174"/>
      <c r="O125" s="174"/>
      <c r="P125" s="174"/>
      <c r="Q125" s="175"/>
      <c r="R125" s="161" t="s">
        <v>168</v>
      </c>
      <c r="S125" s="161"/>
      <c r="T125" s="161"/>
      <c r="U125" s="161"/>
      <c r="V125" s="161"/>
      <c r="W125" s="161"/>
      <c r="X125" s="147"/>
      <c r="AD125" s="147"/>
    </row>
    <row r="126" spans="1:34">
      <c r="A126" s="157" t="s">
        <v>132</v>
      </c>
      <c r="B126" s="157" t="s">
        <v>60</v>
      </c>
      <c r="C126" s="163" t="s">
        <v>137</v>
      </c>
      <c r="D126" s="164" t="s">
        <v>24</v>
      </c>
      <c r="E126" s="303"/>
      <c r="F126" s="165"/>
      <c r="G126" s="173"/>
      <c r="H126" s="174"/>
      <c r="I126" s="174"/>
      <c r="J126" s="174"/>
      <c r="K126" s="175"/>
      <c r="L126" s="161" t="s">
        <v>168</v>
      </c>
      <c r="M126" s="161"/>
      <c r="N126" s="161"/>
      <c r="O126" s="161"/>
      <c r="P126" s="161"/>
      <c r="Q126" s="161"/>
      <c r="R126" s="147"/>
      <c r="X126" s="147"/>
      <c r="AD126" s="147"/>
    </row>
    <row r="127" spans="1:34">
      <c r="G127" s="160"/>
    </row>
  </sheetData>
  <mergeCells count="416">
    <mergeCell ref="X119:AC119"/>
    <mergeCell ref="X120:AC120"/>
    <mergeCell ref="X121:AC121"/>
    <mergeCell ref="X122:AC122"/>
    <mergeCell ref="X123:AC123"/>
    <mergeCell ref="AD117:AG117"/>
    <mergeCell ref="AD118:AG118"/>
    <mergeCell ref="R122:W122"/>
    <mergeCell ref="R123:W123"/>
    <mergeCell ref="R124:W124"/>
    <mergeCell ref="R125:W125"/>
    <mergeCell ref="X113:AC113"/>
    <mergeCell ref="X114:AC114"/>
    <mergeCell ref="X115:AC115"/>
    <mergeCell ref="X116:AC116"/>
    <mergeCell ref="X117:AC117"/>
    <mergeCell ref="X118:AC118"/>
    <mergeCell ref="L125:Q125"/>
    <mergeCell ref="L126:Q126"/>
    <mergeCell ref="R111:W111"/>
    <mergeCell ref="R112:W112"/>
    <mergeCell ref="R113:W113"/>
    <mergeCell ref="R114:W114"/>
    <mergeCell ref="R115:W115"/>
    <mergeCell ref="R116:W116"/>
    <mergeCell ref="R120:W120"/>
    <mergeCell ref="R121:W121"/>
    <mergeCell ref="L119:Q119"/>
    <mergeCell ref="L120:Q120"/>
    <mergeCell ref="L121:Q121"/>
    <mergeCell ref="L122:Q122"/>
    <mergeCell ref="L123:Q123"/>
    <mergeCell ref="L124:Q124"/>
    <mergeCell ref="L110:Q110"/>
    <mergeCell ref="L111:Q111"/>
    <mergeCell ref="L112:Q112"/>
    <mergeCell ref="L113:Q113"/>
    <mergeCell ref="L114:Q114"/>
    <mergeCell ref="L115:Q115"/>
    <mergeCell ref="L116:Q116"/>
    <mergeCell ref="L117:Q117"/>
    <mergeCell ref="G124:K124"/>
    <mergeCell ref="G125:K125"/>
    <mergeCell ref="G126:K126"/>
    <mergeCell ref="G117:K117"/>
    <mergeCell ref="G119:K119"/>
    <mergeCell ref="G120:K120"/>
    <mergeCell ref="G121:K121"/>
    <mergeCell ref="G122:K122"/>
    <mergeCell ref="G123:K123"/>
    <mergeCell ref="D124:F124"/>
    <mergeCell ref="D125:F125"/>
    <mergeCell ref="D126:F126"/>
    <mergeCell ref="G110:K110"/>
    <mergeCell ref="G111:K111"/>
    <mergeCell ref="G112:K112"/>
    <mergeCell ref="G113:K113"/>
    <mergeCell ref="G114:K114"/>
    <mergeCell ref="G115:K115"/>
    <mergeCell ref="G116:K116"/>
    <mergeCell ref="D117:F117"/>
    <mergeCell ref="D119:F119"/>
    <mergeCell ref="D120:F120"/>
    <mergeCell ref="D121:F121"/>
    <mergeCell ref="D122:F122"/>
    <mergeCell ref="D123:F123"/>
    <mergeCell ref="D109:F109"/>
    <mergeCell ref="D110:F110"/>
    <mergeCell ref="D111:F111"/>
    <mergeCell ref="D112:F112"/>
    <mergeCell ref="D113:F113"/>
    <mergeCell ref="D114:F114"/>
    <mergeCell ref="D115:F115"/>
    <mergeCell ref="D116:F116"/>
    <mergeCell ref="F100:G100"/>
    <mergeCell ref="H100:I100"/>
    <mergeCell ref="J100:K100"/>
    <mergeCell ref="L100:M100"/>
    <mergeCell ref="N100:O100"/>
    <mergeCell ref="F98:G98"/>
    <mergeCell ref="H98:I98"/>
    <mergeCell ref="J98:K98"/>
    <mergeCell ref="L98:M98"/>
    <mergeCell ref="N98:O98"/>
    <mergeCell ref="F99:G99"/>
    <mergeCell ref="H99:I99"/>
    <mergeCell ref="J99:K99"/>
    <mergeCell ref="L99:M99"/>
    <mergeCell ref="N99:O99"/>
    <mergeCell ref="F96:G96"/>
    <mergeCell ref="H96:I96"/>
    <mergeCell ref="J96:K96"/>
    <mergeCell ref="L96:M96"/>
    <mergeCell ref="N96:O96"/>
    <mergeCell ref="F97:G97"/>
    <mergeCell ref="H97:I97"/>
    <mergeCell ref="J97:K97"/>
    <mergeCell ref="L97:M97"/>
    <mergeCell ref="N97:O97"/>
    <mergeCell ref="F94:G94"/>
    <mergeCell ref="H94:I94"/>
    <mergeCell ref="J94:K94"/>
    <mergeCell ref="L94:M94"/>
    <mergeCell ref="N94:O94"/>
    <mergeCell ref="F95:G95"/>
    <mergeCell ref="H95:I95"/>
    <mergeCell ref="J95:K95"/>
    <mergeCell ref="L95:M95"/>
    <mergeCell ref="N95:O95"/>
    <mergeCell ref="F92:G92"/>
    <mergeCell ref="H92:I92"/>
    <mergeCell ref="J92:K92"/>
    <mergeCell ref="L92:M92"/>
    <mergeCell ref="N92:O92"/>
    <mergeCell ref="F93:G93"/>
    <mergeCell ref="H93:I93"/>
    <mergeCell ref="J93:K93"/>
    <mergeCell ref="L93:M93"/>
    <mergeCell ref="N93:O93"/>
    <mergeCell ref="U90:V90"/>
    <mergeCell ref="F91:G91"/>
    <mergeCell ref="H91:I91"/>
    <mergeCell ref="J91:K91"/>
    <mergeCell ref="L91:M91"/>
    <mergeCell ref="N91:O91"/>
    <mergeCell ref="F90:G90"/>
    <mergeCell ref="H90:I90"/>
    <mergeCell ref="J90:K90"/>
    <mergeCell ref="L90:M90"/>
    <mergeCell ref="N90:O90"/>
    <mergeCell ref="P90:Q90"/>
    <mergeCell ref="R83:S83"/>
    <mergeCell ref="R84:S84"/>
    <mergeCell ref="R85:S85"/>
    <mergeCell ref="R86:S86"/>
    <mergeCell ref="R87:S87"/>
    <mergeCell ref="R88:S88"/>
    <mergeCell ref="D83:E83"/>
    <mergeCell ref="F83:G83"/>
    <mergeCell ref="H83:I83"/>
    <mergeCell ref="J83:K83"/>
    <mergeCell ref="L83:M83"/>
    <mergeCell ref="P83:Q83"/>
    <mergeCell ref="J81:M81"/>
    <mergeCell ref="N81:P81"/>
    <mergeCell ref="Q81:S81"/>
    <mergeCell ref="D82:F82"/>
    <mergeCell ref="G82:I82"/>
    <mergeCell ref="J82:M82"/>
    <mergeCell ref="N82:P82"/>
    <mergeCell ref="Q82:S82"/>
    <mergeCell ref="F78:G78"/>
    <mergeCell ref="H78:I78"/>
    <mergeCell ref="J78:K78"/>
    <mergeCell ref="L78:M78"/>
    <mergeCell ref="N78:O78"/>
    <mergeCell ref="F79:G79"/>
    <mergeCell ref="H79:I79"/>
    <mergeCell ref="J79:K79"/>
    <mergeCell ref="L79:M79"/>
    <mergeCell ref="N79:O79"/>
    <mergeCell ref="F76:G76"/>
    <mergeCell ref="H76:I76"/>
    <mergeCell ref="J76:K76"/>
    <mergeCell ref="L76:M76"/>
    <mergeCell ref="N76:O76"/>
    <mergeCell ref="F77:G77"/>
    <mergeCell ref="H77:I77"/>
    <mergeCell ref="J77:K77"/>
    <mergeCell ref="L77:M77"/>
    <mergeCell ref="N77:O77"/>
    <mergeCell ref="F74:G74"/>
    <mergeCell ref="H74:I74"/>
    <mergeCell ref="J74:K74"/>
    <mergeCell ref="L74:M74"/>
    <mergeCell ref="N74:O74"/>
    <mergeCell ref="F75:G75"/>
    <mergeCell ref="H75:I75"/>
    <mergeCell ref="J75:K75"/>
    <mergeCell ref="L75:M75"/>
    <mergeCell ref="N75:O75"/>
    <mergeCell ref="R68:S68"/>
    <mergeCell ref="R69:S69"/>
    <mergeCell ref="R70:S70"/>
    <mergeCell ref="R71:S71"/>
    <mergeCell ref="F73:G73"/>
    <mergeCell ref="H73:I73"/>
    <mergeCell ref="J73:K73"/>
    <mergeCell ref="L73:M73"/>
    <mergeCell ref="N73:O73"/>
    <mergeCell ref="P73:Q73"/>
    <mergeCell ref="D67:E67"/>
    <mergeCell ref="F67:G67"/>
    <mergeCell ref="H67:I67"/>
    <mergeCell ref="J67:K67"/>
    <mergeCell ref="L67:M67"/>
    <mergeCell ref="R67:S67"/>
    <mergeCell ref="J65:M65"/>
    <mergeCell ref="N65:P65"/>
    <mergeCell ref="Q65:S65"/>
    <mergeCell ref="D66:F66"/>
    <mergeCell ref="G66:I66"/>
    <mergeCell ref="J66:M66"/>
    <mergeCell ref="Q66:S66"/>
    <mergeCell ref="F62:G62"/>
    <mergeCell ref="H62:I62"/>
    <mergeCell ref="J62:K62"/>
    <mergeCell ref="L62:M62"/>
    <mergeCell ref="N62:O62"/>
    <mergeCell ref="F63:G63"/>
    <mergeCell ref="H63:I63"/>
    <mergeCell ref="J63:K63"/>
    <mergeCell ref="L63:M63"/>
    <mergeCell ref="N63:O63"/>
    <mergeCell ref="F60:G60"/>
    <mergeCell ref="H60:I60"/>
    <mergeCell ref="J60:K60"/>
    <mergeCell ref="L60:M60"/>
    <mergeCell ref="N60:O60"/>
    <mergeCell ref="F61:G61"/>
    <mergeCell ref="H61:I61"/>
    <mergeCell ref="J61:K61"/>
    <mergeCell ref="L61:M61"/>
    <mergeCell ref="N61:O61"/>
    <mergeCell ref="F58:G58"/>
    <mergeCell ref="H58:I58"/>
    <mergeCell ref="J58:K58"/>
    <mergeCell ref="L58:M58"/>
    <mergeCell ref="N58:O58"/>
    <mergeCell ref="F59:G59"/>
    <mergeCell ref="H59:I59"/>
    <mergeCell ref="J59:K59"/>
    <mergeCell ref="L59:M59"/>
    <mergeCell ref="N59:O59"/>
    <mergeCell ref="R52:S52"/>
    <mergeCell ref="R53:S53"/>
    <mergeCell ref="R54:S54"/>
    <mergeCell ref="R55:S55"/>
    <mergeCell ref="F57:G57"/>
    <mergeCell ref="H57:I57"/>
    <mergeCell ref="J57:K57"/>
    <mergeCell ref="L57:M57"/>
    <mergeCell ref="N57:O57"/>
    <mergeCell ref="P57:Q57"/>
    <mergeCell ref="D51:E51"/>
    <mergeCell ref="F51:G51"/>
    <mergeCell ref="H51:I51"/>
    <mergeCell ref="J51:K51"/>
    <mergeCell ref="L51:M51"/>
    <mergeCell ref="R51:S51"/>
    <mergeCell ref="J49:M49"/>
    <mergeCell ref="N49:P49"/>
    <mergeCell ref="Q49:S49"/>
    <mergeCell ref="D50:F50"/>
    <mergeCell ref="G50:I50"/>
    <mergeCell ref="J50:M50"/>
    <mergeCell ref="Q50:S50"/>
    <mergeCell ref="F46:G46"/>
    <mergeCell ref="H46:I46"/>
    <mergeCell ref="J46:K46"/>
    <mergeCell ref="L46:M46"/>
    <mergeCell ref="N46:O46"/>
    <mergeCell ref="F47:G47"/>
    <mergeCell ref="H47:I47"/>
    <mergeCell ref="J47:K47"/>
    <mergeCell ref="L47:M47"/>
    <mergeCell ref="N47:O47"/>
    <mergeCell ref="F44:G44"/>
    <mergeCell ref="H44:I44"/>
    <mergeCell ref="J44:K44"/>
    <mergeCell ref="L44:M44"/>
    <mergeCell ref="N44:O44"/>
    <mergeCell ref="F45:G45"/>
    <mergeCell ref="H45:I45"/>
    <mergeCell ref="J45:K45"/>
    <mergeCell ref="L45:M45"/>
    <mergeCell ref="N45:O45"/>
    <mergeCell ref="F42:G42"/>
    <mergeCell ref="H42:I42"/>
    <mergeCell ref="J42:K42"/>
    <mergeCell ref="L42:M42"/>
    <mergeCell ref="N42:O42"/>
    <mergeCell ref="F43:G43"/>
    <mergeCell ref="H43:I43"/>
    <mergeCell ref="J43:K43"/>
    <mergeCell ref="L43:M43"/>
    <mergeCell ref="N43:O43"/>
    <mergeCell ref="R36:S36"/>
    <mergeCell ref="R37:S37"/>
    <mergeCell ref="R38:S38"/>
    <mergeCell ref="R39:S39"/>
    <mergeCell ref="F41:G41"/>
    <mergeCell ref="H41:I41"/>
    <mergeCell ref="J41:K41"/>
    <mergeCell ref="L41:M41"/>
    <mergeCell ref="N41:O41"/>
    <mergeCell ref="P41:Q41"/>
    <mergeCell ref="D35:E35"/>
    <mergeCell ref="F35:G35"/>
    <mergeCell ref="H35:I35"/>
    <mergeCell ref="J35:K35"/>
    <mergeCell ref="L35:M35"/>
    <mergeCell ref="R35:S35"/>
    <mergeCell ref="J33:M33"/>
    <mergeCell ref="N33:P33"/>
    <mergeCell ref="Q33:S33"/>
    <mergeCell ref="D34:F34"/>
    <mergeCell ref="G34:I34"/>
    <mergeCell ref="J34:M34"/>
    <mergeCell ref="Q34:S34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R20:S20"/>
    <mergeCell ref="R21:S21"/>
    <mergeCell ref="R22:S22"/>
    <mergeCell ref="R23:S23"/>
    <mergeCell ref="F25:G25"/>
    <mergeCell ref="H25:I25"/>
    <mergeCell ref="J25:K25"/>
    <mergeCell ref="L25:M25"/>
    <mergeCell ref="N25:O25"/>
    <mergeCell ref="P25:Q25"/>
    <mergeCell ref="D19:E19"/>
    <mergeCell ref="F19:G19"/>
    <mergeCell ref="H19:I19"/>
    <mergeCell ref="J19:K19"/>
    <mergeCell ref="L19:M19"/>
    <mergeCell ref="R19:S19"/>
    <mergeCell ref="J17:M17"/>
    <mergeCell ref="N17:P17"/>
    <mergeCell ref="Q17:S17"/>
    <mergeCell ref="D18:F18"/>
    <mergeCell ref="G18:I18"/>
    <mergeCell ref="J18:M18"/>
    <mergeCell ref="Q18:S18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11:O11"/>
    <mergeCell ref="R4:S4"/>
    <mergeCell ref="R5:S5"/>
    <mergeCell ref="R6:S6"/>
    <mergeCell ref="R7:S7"/>
    <mergeCell ref="F9:G9"/>
    <mergeCell ref="H9:I9"/>
    <mergeCell ref="J9:K9"/>
    <mergeCell ref="L9:M9"/>
    <mergeCell ref="N9:O9"/>
    <mergeCell ref="P9:Q9"/>
    <mergeCell ref="D3:E3"/>
    <mergeCell ref="F3:G3"/>
    <mergeCell ref="H3:I3"/>
    <mergeCell ref="J3:K3"/>
    <mergeCell ref="L3:M3"/>
    <mergeCell ref="R3:S3"/>
    <mergeCell ref="J1:M1"/>
    <mergeCell ref="N1:P1"/>
    <mergeCell ref="Q1:S1"/>
    <mergeCell ref="D2:F2"/>
    <mergeCell ref="G2:I2"/>
    <mergeCell ref="J2:M2"/>
    <mergeCell ref="Q2:S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F0570-278C-4034-A23B-F757D72798F9}">
  <dimension ref="A1:AH58"/>
  <sheetViews>
    <sheetView topLeftCell="A31" workbookViewId="0">
      <selection activeCell="T46" sqref="T46"/>
    </sheetView>
  </sheetViews>
  <sheetFormatPr defaultRowHeight="15"/>
  <cols>
    <col min="1" max="1" width="5.42578125" bestFit="1" customWidth="1"/>
    <col min="2" max="2" width="18.85546875" customWidth="1"/>
    <col min="3" max="3" width="15.42578125" bestFit="1" customWidth="1"/>
    <col min="4" max="34" width="4.28515625" customWidth="1"/>
  </cols>
  <sheetData>
    <row r="1" spans="1:34" ht="16.5" thickTop="1">
      <c r="A1" s="1"/>
      <c r="B1" s="2" t="s">
        <v>69</v>
      </c>
      <c r="C1" s="3"/>
      <c r="D1" s="3"/>
      <c r="E1" s="3"/>
      <c r="F1" s="4"/>
      <c r="G1" s="3"/>
      <c r="H1" s="5" t="s">
        <v>1</v>
      </c>
      <c r="I1" s="6"/>
      <c r="J1" s="7" t="s">
        <v>171</v>
      </c>
      <c r="K1" s="8"/>
      <c r="L1" s="8"/>
      <c r="M1" s="9"/>
      <c r="N1" s="10" t="s">
        <v>3</v>
      </c>
      <c r="O1" s="11"/>
      <c r="P1" s="11"/>
      <c r="Q1" s="12">
        <v>1</v>
      </c>
      <c r="R1" s="12"/>
      <c r="S1" s="186"/>
      <c r="T1" s="162"/>
    </row>
    <row r="2" spans="1:34" ht="16.5" thickBot="1">
      <c r="A2" s="15"/>
      <c r="B2" s="16"/>
      <c r="C2" s="17" t="s">
        <v>4</v>
      </c>
      <c r="D2" s="18"/>
      <c r="E2" s="19"/>
      <c r="F2" s="20"/>
      <c r="G2" s="21" t="s">
        <v>5</v>
      </c>
      <c r="H2" s="22"/>
      <c r="I2" s="22"/>
      <c r="J2" s="23">
        <v>43513</v>
      </c>
      <c r="K2" s="23"/>
      <c r="L2" s="23"/>
      <c r="M2" s="24"/>
      <c r="N2" s="187" t="s">
        <v>6</v>
      </c>
      <c r="O2" s="188"/>
      <c r="P2" s="188"/>
      <c r="Q2" s="185">
        <v>0.41666666666666669</v>
      </c>
      <c r="R2" s="27"/>
      <c r="S2" s="28"/>
      <c r="T2" s="162"/>
    </row>
    <row r="3" spans="1:34" ht="16.5" thickTop="1">
      <c r="A3" s="189"/>
      <c r="B3" s="30" t="s">
        <v>7</v>
      </c>
      <c r="C3" s="31" t="s">
        <v>8</v>
      </c>
      <c r="D3" s="190" t="s">
        <v>9</v>
      </c>
      <c r="E3" s="191"/>
      <c r="F3" s="190" t="s">
        <v>10</v>
      </c>
      <c r="G3" s="191"/>
      <c r="H3" s="190" t="s">
        <v>11</v>
      </c>
      <c r="I3" s="191"/>
      <c r="J3" s="190" t="s">
        <v>12</v>
      </c>
      <c r="K3" s="191"/>
      <c r="L3" s="190" t="s">
        <v>59</v>
      </c>
      <c r="M3" s="191"/>
      <c r="N3" s="192" t="s">
        <v>13</v>
      </c>
      <c r="O3" s="193" t="s">
        <v>14</v>
      </c>
      <c r="P3" s="194" t="s">
        <v>15</v>
      </c>
      <c r="Q3" s="195"/>
      <c r="R3" s="196" t="s">
        <v>16</v>
      </c>
      <c r="S3" s="197"/>
      <c r="T3" s="162"/>
      <c r="U3" s="198" t="s">
        <v>17</v>
      </c>
      <c r="V3" s="199"/>
      <c r="W3" s="200" t="s">
        <v>18</v>
      </c>
    </row>
    <row r="4" spans="1:34">
      <c r="A4" s="201" t="s">
        <v>9</v>
      </c>
      <c r="B4" s="202" t="s">
        <v>134</v>
      </c>
      <c r="C4" s="203" t="s">
        <v>135</v>
      </c>
      <c r="D4" s="204"/>
      <c r="E4" s="205"/>
      <c r="F4" s="206">
        <f>P20</f>
        <v>2</v>
      </c>
      <c r="G4" s="207">
        <f>Q20</f>
        <v>1</v>
      </c>
      <c r="H4" s="206">
        <f>P16</f>
        <v>2</v>
      </c>
      <c r="I4" s="207">
        <f>Q16</f>
        <v>0</v>
      </c>
      <c r="J4" s="206">
        <f>P14</f>
        <v>2</v>
      </c>
      <c r="K4" s="207">
        <f>Q14</f>
        <v>1</v>
      </c>
      <c r="L4" s="206">
        <f>P11</f>
        <v>2</v>
      </c>
      <c r="M4" s="207">
        <f>Q11</f>
        <v>0</v>
      </c>
      <c r="N4" s="208">
        <f>IF(SUM(D4:M4)=0, "", COUNTIF(E4:E8,2))</f>
        <v>4</v>
      </c>
      <c r="O4" s="209">
        <f>IF(SUM(D4:M4)=0,"", COUNTIF(D4:D8,2))</f>
        <v>0</v>
      </c>
      <c r="P4" s="52">
        <f>IF(SUM(D4:M4)=0,"",SUM(E4:E8))</f>
        <v>8</v>
      </c>
      <c r="Q4" s="53">
        <f>IF(SUM(D4:M4)=0,"",SUM(D4:D8))</f>
        <v>2</v>
      </c>
      <c r="R4" s="210">
        <v>1</v>
      </c>
      <c r="S4" s="211"/>
      <c r="T4" s="162"/>
      <c r="U4" s="212">
        <f>+U11+U14+U16+U20</f>
        <v>100</v>
      </c>
      <c r="V4" s="213">
        <f>+V11+V14+V16+V20</f>
        <v>66</v>
      </c>
      <c r="W4" s="58">
        <f>+U4-V4</f>
        <v>34</v>
      </c>
    </row>
    <row r="5" spans="1:34">
      <c r="A5" s="214" t="s">
        <v>10</v>
      </c>
      <c r="B5" s="202" t="s">
        <v>143</v>
      </c>
      <c r="C5" s="203" t="s">
        <v>85</v>
      </c>
      <c r="D5" s="215">
        <f>Q20</f>
        <v>1</v>
      </c>
      <c r="E5" s="216">
        <f>P20</f>
        <v>2</v>
      </c>
      <c r="F5" s="217"/>
      <c r="G5" s="218"/>
      <c r="H5" s="219">
        <f>P18</f>
        <v>2</v>
      </c>
      <c r="I5" s="220">
        <f>Q18</f>
        <v>0</v>
      </c>
      <c r="J5" s="219">
        <f>P12</f>
        <v>2</v>
      </c>
      <c r="K5" s="220">
        <f>Q12</f>
        <v>0</v>
      </c>
      <c r="L5" s="219">
        <f>P15</f>
        <v>0</v>
      </c>
      <c r="M5" s="220">
        <f>Q15</f>
        <v>2</v>
      </c>
      <c r="N5" s="208">
        <f>IF(SUM(D5:M5)=0, "", COUNTIF(G4:G8,2))</f>
        <v>2</v>
      </c>
      <c r="O5" s="209">
        <f>IF(SUM(D5:M5)=0,"", COUNTIF(F4:F8,2))</f>
        <v>2</v>
      </c>
      <c r="P5" s="52">
        <f>IF(SUM(D5:M5)=0,"",SUM(G4:G8))</f>
        <v>5</v>
      </c>
      <c r="Q5" s="53">
        <f>IF(SUM(D5:M5)=0,"",SUM(F4:F8))</f>
        <v>4</v>
      </c>
      <c r="R5" s="210">
        <v>4</v>
      </c>
      <c r="S5" s="211"/>
      <c r="T5" s="162"/>
      <c r="U5" s="212">
        <f>+U12+U15+U18+V20</f>
        <v>75</v>
      </c>
      <c r="V5" s="213">
        <f>+V12+V15+V18+U20</f>
        <v>81</v>
      </c>
      <c r="W5" s="58">
        <f>+U5-V5</f>
        <v>-6</v>
      </c>
    </row>
    <row r="6" spans="1:34">
      <c r="A6" s="214" t="s">
        <v>11</v>
      </c>
      <c r="B6" s="202" t="s">
        <v>138</v>
      </c>
      <c r="C6" s="203" t="s">
        <v>85</v>
      </c>
      <c r="D6" s="221">
        <f>Q16</f>
        <v>0</v>
      </c>
      <c r="E6" s="216">
        <f>P16</f>
        <v>2</v>
      </c>
      <c r="F6" s="221">
        <f>Q18</f>
        <v>0</v>
      </c>
      <c r="G6" s="216">
        <f>P18</f>
        <v>2</v>
      </c>
      <c r="H6" s="217"/>
      <c r="I6" s="218"/>
      <c r="J6" s="219">
        <f>P19</f>
        <v>0</v>
      </c>
      <c r="K6" s="220">
        <f>Q19</f>
        <v>2</v>
      </c>
      <c r="L6" s="219">
        <f>P13</f>
        <v>1</v>
      </c>
      <c r="M6" s="220">
        <f>Q13</f>
        <v>2</v>
      </c>
      <c r="N6" s="208">
        <f>IF(SUM(D6:M6)=0, "", COUNTIF(I4:I8,2))</f>
        <v>0</v>
      </c>
      <c r="O6" s="209">
        <f>IF(SUM(D6:M6)=0,"", COUNTIF(H4:H8,2))</f>
        <v>4</v>
      </c>
      <c r="P6" s="52">
        <f>IF(SUM(D6:M6)=0,"",SUM(I4:I8))</f>
        <v>1</v>
      </c>
      <c r="Q6" s="53">
        <f>IF(SUM(D6:M6)=0,"",SUM(H4:H8))</f>
        <v>8</v>
      </c>
      <c r="R6" s="210">
        <v>5</v>
      </c>
      <c r="S6" s="211"/>
      <c r="T6" s="162"/>
      <c r="U6" s="212">
        <f>+U13+V16+V18+U19</f>
        <v>71</v>
      </c>
      <c r="V6" s="213">
        <f>+V13+U16+U18+V19</f>
        <v>96</v>
      </c>
      <c r="W6" s="58">
        <f>+U6-V6</f>
        <v>-25</v>
      </c>
    </row>
    <row r="7" spans="1:34">
      <c r="A7" s="214" t="s">
        <v>12</v>
      </c>
      <c r="B7" s="202" t="s">
        <v>140</v>
      </c>
      <c r="C7" s="203" t="s">
        <v>22</v>
      </c>
      <c r="D7" s="221">
        <f>Q14</f>
        <v>1</v>
      </c>
      <c r="E7" s="216">
        <f>P14</f>
        <v>2</v>
      </c>
      <c r="F7" s="221">
        <f>Q12</f>
        <v>0</v>
      </c>
      <c r="G7" s="216">
        <f>P12</f>
        <v>2</v>
      </c>
      <c r="H7" s="221">
        <f>Q19</f>
        <v>2</v>
      </c>
      <c r="I7" s="216">
        <f>P19</f>
        <v>0</v>
      </c>
      <c r="J7" s="217"/>
      <c r="K7" s="218"/>
      <c r="L7" s="219">
        <f>P17</f>
        <v>2</v>
      </c>
      <c r="M7" s="220">
        <f>Q17</f>
        <v>0</v>
      </c>
      <c r="N7" s="208">
        <f>IF(SUM(D7:M7)=0, "", COUNTIF(K4:K8,2))</f>
        <v>2</v>
      </c>
      <c r="O7" s="209">
        <f>IF(SUM(D7:M7)=0,"", COUNTIF(J4:J8,2))</f>
        <v>2</v>
      </c>
      <c r="P7" s="52">
        <f>IF(SUM(D7:M7)=0,"",SUM(K4:K8))</f>
        <v>5</v>
      </c>
      <c r="Q7" s="53">
        <f>IF(SUM(D7:M7)=0,"",SUM(J4:J8))</f>
        <v>4</v>
      </c>
      <c r="R7" s="210">
        <v>3</v>
      </c>
      <c r="S7" s="211"/>
      <c r="T7" s="162"/>
      <c r="U7" s="212">
        <f>+V12+V14+U17+V19</f>
        <v>83</v>
      </c>
      <c r="V7" s="213">
        <f>+U12+U14+V17+U19</f>
        <v>81</v>
      </c>
      <c r="W7" s="58">
        <f>+U7-V7</f>
        <v>2</v>
      </c>
    </row>
    <row r="8" spans="1:34" ht="15.75" thickBot="1">
      <c r="A8" s="222" t="s">
        <v>59</v>
      </c>
      <c r="B8" s="223" t="s">
        <v>144</v>
      </c>
      <c r="C8" s="224" t="s">
        <v>73</v>
      </c>
      <c r="D8" s="225">
        <f>Q11</f>
        <v>0</v>
      </c>
      <c r="E8" s="226">
        <f>P11</f>
        <v>2</v>
      </c>
      <c r="F8" s="225">
        <f>Q15</f>
        <v>2</v>
      </c>
      <c r="G8" s="226">
        <f>P15</f>
        <v>0</v>
      </c>
      <c r="H8" s="225">
        <f>Q13</f>
        <v>2</v>
      </c>
      <c r="I8" s="226">
        <f>P13</f>
        <v>1</v>
      </c>
      <c r="J8" s="225">
        <f>Q17</f>
        <v>0</v>
      </c>
      <c r="K8" s="226">
        <f>P17</f>
        <v>2</v>
      </c>
      <c r="L8" s="227"/>
      <c r="M8" s="228"/>
      <c r="N8" s="229">
        <f>IF(SUM(D8:M8)=0, "", COUNTIF(M4:M8,2))</f>
        <v>2</v>
      </c>
      <c r="O8" s="226">
        <f>IF(SUM(D8:M8)=0,"", COUNTIF(L4:L8,2))</f>
        <v>2</v>
      </c>
      <c r="P8" s="74">
        <f>IF(SUM(D8:M8)=0,"",SUM(M4:M8))</f>
        <v>4</v>
      </c>
      <c r="Q8" s="75">
        <f>IF(SUM(D8:M8)=0,"",SUM(L4:L8))</f>
        <v>5</v>
      </c>
      <c r="R8" s="230">
        <v>2</v>
      </c>
      <c r="S8" s="231"/>
      <c r="T8" s="162"/>
      <c r="U8" s="212">
        <f>+V11+V13+V15+V17</f>
        <v>79</v>
      </c>
      <c r="V8" s="213">
        <f>+U11+U13+U15+U17</f>
        <v>84</v>
      </c>
      <c r="W8" s="58">
        <f>+U8-V8</f>
        <v>-5</v>
      </c>
    </row>
    <row r="9" spans="1:34" ht="16.5" thickTop="1">
      <c r="A9" s="232"/>
      <c r="B9" s="79" t="s">
        <v>27</v>
      </c>
      <c r="D9" s="233"/>
      <c r="E9" s="233"/>
      <c r="F9" s="234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5"/>
      <c r="S9" s="235"/>
      <c r="T9" s="236"/>
      <c r="U9" s="237"/>
      <c r="V9" s="238" t="s">
        <v>28</v>
      </c>
      <c r="W9" s="85">
        <f>SUM(W4:W8)</f>
        <v>0</v>
      </c>
      <c r="X9" s="84" t="str">
        <f>IF(W9=0,"OK","Virhe")</f>
        <v>OK</v>
      </c>
      <c r="Y9" s="84"/>
    </row>
    <row r="10" spans="1:34" ht="16.5" thickBot="1">
      <c r="A10" s="239"/>
      <c r="B10" s="87" t="s">
        <v>29</v>
      </c>
      <c r="C10" s="240"/>
      <c r="D10" s="240"/>
      <c r="E10" s="241"/>
      <c r="F10" s="242" t="s">
        <v>30</v>
      </c>
      <c r="G10" s="243"/>
      <c r="H10" s="244" t="s">
        <v>31</v>
      </c>
      <c r="I10" s="243"/>
      <c r="J10" s="244" t="s">
        <v>32</v>
      </c>
      <c r="K10" s="243"/>
      <c r="L10" s="244" t="s">
        <v>33</v>
      </c>
      <c r="M10" s="243"/>
      <c r="N10" s="244" t="s">
        <v>34</v>
      </c>
      <c r="O10" s="243"/>
      <c r="P10" s="242" t="s">
        <v>35</v>
      </c>
      <c r="Q10" s="245"/>
      <c r="R10" s="109"/>
      <c r="S10" s="246"/>
      <c r="T10" s="247"/>
      <c r="U10" s="248" t="s">
        <v>17</v>
      </c>
      <c r="V10" s="249"/>
      <c r="W10" s="250" t="s">
        <v>88</v>
      </c>
    </row>
    <row r="11" spans="1:34" ht="15.75">
      <c r="A11" s="251" t="s">
        <v>89</v>
      </c>
      <c r="B11" s="252" t="str">
        <f>IF(B4&gt;"",B4,"")</f>
        <v>Risto Jokiranta</v>
      </c>
      <c r="C11" s="116" t="str">
        <f>IF(B8&gt;"",B8,"")</f>
        <v>Esa Wallius</v>
      </c>
      <c r="D11" s="253"/>
      <c r="E11" s="254"/>
      <c r="F11" s="255">
        <v>5</v>
      </c>
      <c r="G11" s="256"/>
      <c r="H11" s="255">
        <v>8</v>
      </c>
      <c r="I11" s="256"/>
      <c r="J11" s="257"/>
      <c r="K11" s="256"/>
      <c r="L11" s="255"/>
      <c r="M11" s="256"/>
      <c r="N11" s="255"/>
      <c r="O11" s="256"/>
      <c r="P11" s="258">
        <f>IF(COUNTA(F11:N11)=0,"", COUNTIF(F11:N11,"&gt;=0"))</f>
        <v>2</v>
      </c>
      <c r="Q11" s="259">
        <f>IF(COUNTA(F11:N11)=0,"",(IF(LEFT(F11,1)="-",1,0)+IF(LEFT(H11,1)="-",1,0)+IF(LEFT(J11,1)="-",1,0)+IF(LEFT(L11,1)="-",1,0)+IF(LEFT(N11,1)="-",1,0)))</f>
        <v>0</v>
      </c>
      <c r="R11" s="120"/>
      <c r="S11" s="162"/>
      <c r="T11" s="247"/>
      <c r="U11" s="260">
        <f t="shared" ref="U11:V20" si="0">+Y11+AA11+AC11+AE11+AG11</f>
        <v>22</v>
      </c>
      <c r="V11" s="261">
        <f t="shared" si="0"/>
        <v>13</v>
      </c>
      <c r="W11" s="262">
        <f t="shared" ref="W11:W20" si="1">+U11-V11</f>
        <v>9</v>
      </c>
      <c r="Y11" s="114">
        <f t="shared" ref="Y11:Y20" si="2">IF(F11="",0,IF(LEFT(F11,1)="-",ABS(F11),(IF(F11&gt;9,F11+2,11))))</f>
        <v>11</v>
      </c>
      <c r="Z11" s="115">
        <f t="shared" ref="Z11:Z16" si="3">IF(F11="",0,IF(LEFT(F11,1)="-",(IF(ABS(F11)&gt;9,(ABS(F11)+2),11)),F11))</f>
        <v>5</v>
      </c>
      <c r="AA11" s="114">
        <f t="shared" ref="AA11:AA20" si="4">IF(H11="",0,IF(LEFT(H11,1)="-",ABS(H11),(IF(H11&gt;9,H11+2,11))))</f>
        <v>11</v>
      </c>
      <c r="AB11" s="115">
        <f t="shared" ref="AB11:AB16" si="5">IF(H11="",0,IF(LEFT(H11,1)="-",(IF(ABS(H11)&gt;9,(ABS(H11)+2),11)),H11))</f>
        <v>8</v>
      </c>
      <c r="AC11" s="114">
        <f t="shared" ref="AC11:AC20" si="6">IF(J11="",0,IF(LEFT(J11,1)="-",ABS(J11),(IF(J11&gt;9,J11+2,11))))</f>
        <v>0</v>
      </c>
      <c r="AD11" s="115">
        <f t="shared" ref="AD11:AD16" si="7">IF(J11="",0,IF(LEFT(J11,1)="-",(IF(ABS(J11)&gt;9,(ABS(J11)+2),11)),J11))</f>
        <v>0</v>
      </c>
      <c r="AE11" s="114">
        <f t="shared" ref="AE11:AE20" si="8">IF(L11="",0,IF(LEFT(L11,1)="-",ABS(L11),(IF(L11&gt;9,L11+2,11))))</f>
        <v>0</v>
      </c>
      <c r="AF11" s="115">
        <f t="shared" ref="AF11:AF16" si="9">IF(L11="",0,IF(LEFT(L11,1)="-",(IF(ABS(L11)&gt;9,(ABS(L11)+2),11)),L11))</f>
        <v>0</v>
      </c>
      <c r="AG11" s="114">
        <f t="shared" ref="AG11:AG16" si="10">IF(N11="",0,IF(LEFT(N11,1)="-",ABS(N11),(IF(N11&gt;9,N11+2,11))))</f>
        <v>0</v>
      </c>
      <c r="AH11" s="115">
        <f t="shared" ref="AH11:AH16" si="11">IF(N11="",0,IF(LEFT(N11,1)="-",(IF(ABS(N11)&gt;9,(ABS(N11)+2),11)),N11))</f>
        <v>0</v>
      </c>
    </row>
    <row r="12" spans="1:34" ht="15.75">
      <c r="A12" s="251" t="s">
        <v>37</v>
      </c>
      <c r="B12" s="99" t="str">
        <f>IF(B5&gt;"",B5,"")</f>
        <v>Peter Norrbo</v>
      </c>
      <c r="C12" s="116" t="str">
        <f>IF(B7&gt;"",B7,"")</f>
        <v>Lars Edberg</v>
      </c>
      <c r="D12" s="263"/>
      <c r="E12" s="254"/>
      <c r="F12" s="264">
        <v>9</v>
      </c>
      <c r="G12" s="265"/>
      <c r="H12" s="264">
        <v>7</v>
      </c>
      <c r="I12" s="265"/>
      <c r="J12" s="264"/>
      <c r="K12" s="265"/>
      <c r="L12" s="264"/>
      <c r="M12" s="265"/>
      <c r="N12" s="264"/>
      <c r="O12" s="265"/>
      <c r="P12" s="258">
        <f>IF(COUNTA(F12:N12)=0,"", COUNTIF(F12:N12,"&gt;=0"))</f>
        <v>2</v>
      </c>
      <c r="Q12" s="259">
        <f t="shared" ref="Q12:Q20" si="12">IF(COUNTA(F12:N12)=0,"",(IF(LEFT(F12,1)="-",1,0)+IF(LEFT(H12,1)="-",1,0)+IF(LEFT(J12,1)="-",1,0)+IF(LEFT(L12,1)="-",1,0)+IF(LEFT(N12,1)="-",1,0)))</f>
        <v>0</v>
      </c>
      <c r="R12" s="120"/>
      <c r="S12" s="162"/>
      <c r="T12" s="247"/>
      <c r="U12" s="266">
        <f t="shared" si="0"/>
        <v>22</v>
      </c>
      <c r="V12" s="267">
        <f t="shared" si="0"/>
        <v>16</v>
      </c>
      <c r="W12" s="268">
        <f t="shared" si="1"/>
        <v>6</v>
      </c>
      <c r="Y12" s="122">
        <f t="shared" si="2"/>
        <v>11</v>
      </c>
      <c r="Z12" s="123">
        <f t="shared" si="3"/>
        <v>9</v>
      </c>
      <c r="AA12" s="122">
        <f t="shared" si="4"/>
        <v>11</v>
      </c>
      <c r="AB12" s="123">
        <f t="shared" si="5"/>
        <v>7</v>
      </c>
      <c r="AC12" s="122">
        <f t="shared" si="6"/>
        <v>0</v>
      </c>
      <c r="AD12" s="123">
        <f t="shared" si="7"/>
        <v>0</v>
      </c>
      <c r="AE12" s="122">
        <f t="shared" si="8"/>
        <v>0</v>
      </c>
      <c r="AF12" s="123">
        <f t="shared" si="9"/>
        <v>0</v>
      </c>
      <c r="AG12" s="122">
        <f t="shared" si="10"/>
        <v>0</v>
      </c>
      <c r="AH12" s="123">
        <f t="shared" si="11"/>
        <v>0</v>
      </c>
    </row>
    <row r="13" spans="1:34" ht="16.5" thickBot="1">
      <c r="A13" s="251" t="s">
        <v>90</v>
      </c>
      <c r="B13" s="269" t="str">
        <f>IF(B6&gt;"",B6,"")</f>
        <v>Jukka Lindroos</v>
      </c>
      <c r="C13" s="270" t="str">
        <f>IF(B8&gt;"",B8,"")</f>
        <v>Esa Wallius</v>
      </c>
      <c r="D13" s="271"/>
      <c r="E13" s="272"/>
      <c r="F13" s="273">
        <v>7</v>
      </c>
      <c r="G13" s="274"/>
      <c r="H13" s="273">
        <v>-7</v>
      </c>
      <c r="I13" s="274"/>
      <c r="J13" s="273">
        <v>-9</v>
      </c>
      <c r="K13" s="274"/>
      <c r="L13" s="273"/>
      <c r="M13" s="274"/>
      <c r="N13" s="273"/>
      <c r="O13" s="274"/>
      <c r="P13" s="258">
        <f t="shared" ref="P13:P20" si="13">IF(COUNTA(F13:N13)=0,"", COUNTIF(F13:N13,"&gt;=0"))</f>
        <v>1</v>
      </c>
      <c r="Q13" s="259">
        <f t="shared" si="12"/>
        <v>2</v>
      </c>
      <c r="R13" s="120"/>
      <c r="S13" s="162"/>
      <c r="T13" s="247"/>
      <c r="U13" s="266">
        <f t="shared" si="0"/>
        <v>27</v>
      </c>
      <c r="V13" s="267">
        <f t="shared" si="0"/>
        <v>29</v>
      </c>
      <c r="W13" s="268">
        <f t="shared" si="1"/>
        <v>-2</v>
      </c>
      <c r="Y13" s="122">
        <f t="shared" si="2"/>
        <v>11</v>
      </c>
      <c r="Z13" s="123">
        <f t="shared" si="3"/>
        <v>7</v>
      </c>
      <c r="AA13" s="122">
        <f t="shared" si="4"/>
        <v>7</v>
      </c>
      <c r="AB13" s="123">
        <f t="shared" si="5"/>
        <v>11</v>
      </c>
      <c r="AC13" s="122">
        <f t="shared" si="6"/>
        <v>9</v>
      </c>
      <c r="AD13" s="123">
        <f t="shared" si="7"/>
        <v>11</v>
      </c>
      <c r="AE13" s="122">
        <f t="shared" si="8"/>
        <v>0</v>
      </c>
      <c r="AF13" s="123">
        <f t="shared" si="9"/>
        <v>0</v>
      </c>
      <c r="AG13" s="122">
        <f t="shared" si="10"/>
        <v>0</v>
      </c>
      <c r="AH13" s="123">
        <f t="shared" si="11"/>
        <v>0</v>
      </c>
    </row>
    <row r="14" spans="1:34" ht="15.75">
      <c r="A14" s="251" t="s">
        <v>91</v>
      </c>
      <c r="B14" s="99" t="str">
        <f>IF(B4&gt;"",B4,"")</f>
        <v>Risto Jokiranta</v>
      </c>
      <c r="C14" s="116" t="str">
        <f>IF(B7&gt;"",B7,"")</f>
        <v>Lars Edberg</v>
      </c>
      <c r="D14" s="253"/>
      <c r="E14" s="254"/>
      <c r="F14" s="275">
        <v>7</v>
      </c>
      <c r="G14" s="276"/>
      <c r="H14" s="275">
        <v>-8</v>
      </c>
      <c r="I14" s="276"/>
      <c r="J14" s="275">
        <v>4</v>
      </c>
      <c r="K14" s="276"/>
      <c r="L14" s="275"/>
      <c r="M14" s="276"/>
      <c r="N14" s="275"/>
      <c r="O14" s="276"/>
      <c r="P14" s="258">
        <f t="shared" si="13"/>
        <v>2</v>
      </c>
      <c r="Q14" s="259">
        <f t="shared" si="12"/>
        <v>1</v>
      </c>
      <c r="R14" s="120"/>
      <c r="S14" s="162"/>
      <c r="T14" s="247"/>
      <c r="U14" s="266">
        <f t="shared" si="0"/>
        <v>30</v>
      </c>
      <c r="V14" s="267">
        <f t="shared" si="0"/>
        <v>22</v>
      </c>
      <c r="W14" s="268">
        <f t="shared" si="1"/>
        <v>8</v>
      </c>
      <c r="Y14" s="122">
        <f t="shared" si="2"/>
        <v>11</v>
      </c>
      <c r="Z14" s="123">
        <f t="shared" si="3"/>
        <v>7</v>
      </c>
      <c r="AA14" s="122">
        <f t="shared" si="4"/>
        <v>8</v>
      </c>
      <c r="AB14" s="123">
        <f t="shared" si="5"/>
        <v>11</v>
      </c>
      <c r="AC14" s="122">
        <f t="shared" si="6"/>
        <v>11</v>
      </c>
      <c r="AD14" s="123">
        <f t="shared" si="7"/>
        <v>4</v>
      </c>
      <c r="AE14" s="122">
        <f t="shared" si="8"/>
        <v>0</v>
      </c>
      <c r="AF14" s="123">
        <f t="shared" si="9"/>
        <v>0</v>
      </c>
      <c r="AG14" s="122">
        <f t="shared" si="10"/>
        <v>0</v>
      </c>
      <c r="AH14" s="123">
        <f t="shared" si="11"/>
        <v>0</v>
      </c>
    </row>
    <row r="15" spans="1:34" ht="15.75">
      <c r="A15" s="251" t="s">
        <v>92</v>
      </c>
      <c r="B15" s="99" t="str">
        <f>IF(B5&gt;"",B5,"")</f>
        <v>Peter Norrbo</v>
      </c>
      <c r="C15" s="116" t="str">
        <f>IF(B8&gt;"",B8,"")</f>
        <v>Esa Wallius</v>
      </c>
      <c r="D15" s="263"/>
      <c r="E15" s="254"/>
      <c r="F15" s="277">
        <v>-7</v>
      </c>
      <c r="G15" s="278"/>
      <c r="H15" s="277">
        <v>-6</v>
      </c>
      <c r="I15" s="278"/>
      <c r="J15" s="277"/>
      <c r="K15" s="278"/>
      <c r="L15" s="279"/>
      <c r="M15" s="265"/>
      <c r="N15" s="279"/>
      <c r="O15" s="265"/>
      <c r="P15" s="258">
        <f t="shared" si="13"/>
        <v>0</v>
      </c>
      <c r="Q15" s="259">
        <f t="shared" si="12"/>
        <v>2</v>
      </c>
      <c r="R15" s="120"/>
      <c r="S15" s="162"/>
      <c r="T15" s="247"/>
      <c r="U15" s="266">
        <f t="shared" si="0"/>
        <v>13</v>
      </c>
      <c r="V15" s="267">
        <f t="shared" si="0"/>
        <v>22</v>
      </c>
      <c r="W15" s="268">
        <f t="shared" si="1"/>
        <v>-9</v>
      </c>
      <c r="Y15" s="122">
        <f t="shared" si="2"/>
        <v>7</v>
      </c>
      <c r="Z15" s="123">
        <f t="shared" si="3"/>
        <v>11</v>
      </c>
      <c r="AA15" s="122">
        <f t="shared" si="4"/>
        <v>6</v>
      </c>
      <c r="AB15" s="123">
        <f t="shared" si="5"/>
        <v>11</v>
      </c>
      <c r="AC15" s="122">
        <f t="shared" si="6"/>
        <v>0</v>
      </c>
      <c r="AD15" s="123">
        <f t="shared" si="7"/>
        <v>0</v>
      </c>
      <c r="AE15" s="122">
        <f t="shared" si="8"/>
        <v>0</v>
      </c>
      <c r="AF15" s="123">
        <f t="shared" si="9"/>
        <v>0</v>
      </c>
      <c r="AG15" s="122">
        <f t="shared" si="10"/>
        <v>0</v>
      </c>
      <c r="AH15" s="123">
        <f t="shared" si="11"/>
        <v>0</v>
      </c>
    </row>
    <row r="16" spans="1:34" ht="16.5" thickBot="1">
      <c r="A16" s="251" t="s">
        <v>36</v>
      </c>
      <c r="B16" s="269" t="str">
        <f>IF(B4&gt;"",B4,"")</f>
        <v>Risto Jokiranta</v>
      </c>
      <c r="C16" s="270" t="str">
        <f>IF(B6&gt;"",B6,"")</f>
        <v>Jukka Lindroos</v>
      </c>
      <c r="D16" s="271"/>
      <c r="E16" s="272"/>
      <c r="F16" s="273">
        <v>7</v>
      </c>
      <c r="G16" s="274"/>
      <c r="H16" s="273">
        <v>6</v>
      </c>
      <c r="I16" s="274"/>
      <c r="J16" s="273"/>
      <c r="K16" s="274"/>
      <c r="L16" s="273"/>
      <c r="M16" s="274"/>
      <c r="N16" s="273"/>
      <c r="O16" s="274"/>
      <c r="P16" s="258">
        <f t="shared" si="13"/>
        <v>2</v>
      </c>
      <c r="Q16" s="259">
        <f t="shared" si="12"/>
        <v>0</v>
      </c>
      <c r="R16" s="120"/>
      <c r="S16" s="162"/>
      <c r="T16" s="247"/>
      <c r="U16" s="266">
        <f t="shared" si="0"/>
        <v>22</v>
      </c>
      <c r="V16" s="267">
        <f t="shared" si="0"/>
        <v>13</v>
      </c>
      <c r="W16" s="268">
        <f t="shared" si="1"/>
        <v>9</v>
      </c>
      <c r="Y16" s="140">
        <f t="shared" si="2"/>
        <v>11</v>
      </c>
      <c r="Z16" s="141">
        <f t="shared" si="3"/>
        <v>7</v>
      </c>
      <c r="AA16" s="140">
        <f t="shared" si="4"/>
        <v>11</v>
      </c>
      <c r="AB16" s="141">
        <f t="shared" si="5"/>
        <v>6</v>
      </c>
      <c r="AC16" s="140">
        <f t="shared" si="6"/>
        <v>0</v>
      </c>
      <c r="AD16" s="141">
        <f t="shared" si="7"/>
        <v>0</v>
      </c>
      <c r="AE16" s="140">
        <f t="shared" si="8"/>
        <v>0</v>
      </c>
      <c r="AF16" s="141">
        <f t="shared" si="9"/>
        <v>0</v>
      </c>
      <c r="AG16" s="140">
        <f t="shared" si="10"/>
        <v>0</v>
      </c>
      <c r="AH16" s="141">
        <f t="shared" si="11"/>
        <v>0</v>
      </c>
    </row>
    <row r="17" spans="1:34" ht="15.75">
      <c r="A17" s="251" t="s">
        <v>93</v>
      </c>
      <c r="B17" s="99" t="str">
        <f>IF(B7&gt;"",B7,"")</f>
        <v>Lars Edberg</v>
      </c>
      <c r="C17" s="116" t="str">
        <f>IF(B8&gt;"",B8,"")</f>
        <v>Esa Wallius</v>
      </c>
      <c r="D17" s="253"/>
      <c r="E17" s="254"/>
      <c r="F17" s="275">
        <v>8</v>
      </c>
      <c r="G17" s="276"/>
      <c r="H17" s="275">
        <v>7</v>
      </c>
      <c r="I17" s="276"/>
      <c r="J17" s="275"/>
      <c r="K17" s="276"/>
      <c r="L17" s="275"/>
      <c r="M17" s="276"/>
      <c r="N17" s="275"/>
      <c r="O17" s="276"/>
      <c r="P17" s="258">
        <f t="shared" si="13"/>
        <v>2</v>
      </c>
      <c r="Q17" s="259">
        <f t="shared" si="12"/>
        <v>0</v>
      </c>
      <c r="R17" s="120"/>
      <c r="S17" s="162"/>
      <c r="T17" s="247"/>
      <c r="U17" s="266">
        <f t="shared" si="0"/>
        <v>22</v>
      </c>
      <c r="V17" s="267">
        <f t="shared" si="0"/>
        <v>15</v>
      </c>
      <c r="W17" s="268">
        <f t="shared" si="1"/>
        <v>7</v>
      </c>
      <c r="Y17" s="114">
        <f t="shared" si="2"/>
        <v>11</v>
      </c>
      <c r="Z17" s="115">
        <f>IF(F17="",0,IF(LEFT(F17,1)="-",(IF(ABS(F17)&gt;9,(ABS(F17)+2),11)),F17))</f>
        <v>8</v>
      </c>
      <c r="AA17" s="114">
        <f t="shared" si="4"/>
        <v>11</v>
      </c>
      <c r="AB17" s="115">
        <f>IF(H17="",0,IF(LEFT(H17,1)="-",(IF(ABS(H17)&gt;9,(ABS(H17)+2),11)),H17))</f>
        <v>7</v>
      </c>
      <c r="AC17" s="114">
        <f t="shared" si="6"/>
        <v>0</v>
      </c>
      <c r="AD17" s="115">
        <f>IF(J17="",0,IF(LEFT(J17,1)="-",(IF(ABS(J17)&gt;9,(ABS(J17)+2),11)),J17))</f>
        <v>0</v>
      </c>
      <c r="AE17" s="114">
        <f t="shared" si="8"/>
        <v>0</v>
      </c>
      <c r="AF17" s="115">
        <f>IF(L17="",0,IF(LEFT(L17,1)="-",(IF(ABS(L17)&gt;9,(ABS(L17)+2),11)),L17))</f>
        <v>0</v>
      </c>
      <c r="AG17" s="114">
        <f>IF(N17="",0,IF(LEFT(N17,1)="-",ABS(N17),(IF(N17&gt;9,N17+2,11))))</f>
        <v>0</v>
      </c>
      <c r="AH17" s="115">
        <f>IF(N17="",0,IF(LEFT(N17,1)="-",(IF(ABS(N17)&gt;9,(ABS(N17)+2),11)),N17))</f>
        <v>0</v>
      </c>
    </row>
    <row r="18" spans="1:34" ht="15.75">
      <c r="A18" s="251" t="s">
        <v>39</v>
      </c>
      <c r="B18" s="99" t="str">
        <f>IF(B5&gt;"",B5,"")</f>
        <v>Peter Norrbo</v>
      </c>
      <c r="C18" s="116" t="str">
        <f>IF(B6&gt;"",B6,"")</f>
        <v>Jukka Lindroos</v>
      </c>
      <c r="D18" s="263"/>
      <c r="E18" s="254"/>
      <c r="F18" s="277">
        <v>9</v>
      </c>
      <c r="G18" s="278"/>
      <c r="H18" s="277">
        <v>8</v>
      </c>
      <c r="I18" s="278"/>
      <c r="J18" s="277"/>
      <c r="K18" s="278"/>
      <c r="L18" s="279"/>
      <c r="M18" s="265"/>
      <c r="N18" s="279"/>
      <c r="O18" s="265"/>
      <c r="P18" s="258">
        <f t="shared" si="13"/>
        <v>2</v>
      </c>
      <c r="Q18" s="259">
        <f t="shared" si="12"/>
        <v>0</v>
      </c>
      <c r="R18" s="120"/>
      <c r="S18" s="162"/>
      <c r="T18" s="247"/>
      <c r="U18" s="266">
        <f t="shared" si="0"/>
        <v>22</v>
      </c>
      <c r="V18" s="267">
        <f t="shared" si="0"/>
        <v>17</v>
      </c>
      <c r="W18" s="268">
        <f t="shared" si="1"/>
        <v>5</v>
      </c>
      <c r="Y18" s="122">
        <f t="shared" si="2"/>
        <v>11</v>
      </c>
      <c r="Z18" s="123">
        <f>IF(F18="",0,IF(LEFT(F18,1)="-",(IF(ABS(F18)&gt;9,(ABS(F18)+2),11)),F18))</f>
        <v>9</v>
      </c>
      <c r="AA18" s="122">
        <f t="shared" si="4"/>
        <v>11</v>
      </c>
      <c r="AB18" s="123">
        <f>IF(H18="",0,IF(LEFT(H18,1)="-",(IF(ABS(H18)&gt;9,(ABS(H18)+2),11)),H18))</f>
        <v>8</v>
      </c>
      <c r="AC18" s="122">
        <f t="shared" si="6"/>
        <v>0</v>
      </c>
      <c r="AD18" s="123">
        <f>IF(J18="",0,IF(LEFT(J18,1)="-",(IF(ABS(J18)&gt;9,(ABS(J18)+2),11)),J18))</f>
        <v>0</v>
      </c>
      <c r="AE18" s="122">
        <f t="shared" si="8"/>
        <v>0</v>
      </c>
      <c r="AF18" s="123">
        <f>IF(L18="",0,IF(LEFT(L18,1)="-",(IF(ABS(L18)&gt;9,(ABS(L18)+2),11)),L18))</f>
        <v>0</v>
      </c>
      <c r="AG18" s="122">
        <f>IF(N18="",0,IF(LEFT(N18,1)="-",ABS(N18),(IF(N18&gt;9,N18+2,11))))</f>
        <v>0</v>
      </c>
      <c r="AH18" s="123">
        <f>IF(N18="",0,IF(LEFT(N18,1)="-",(IF(ABS(N18)&gt;9,(ABS(N18)+2),11)),N18))</f>
        <v>0</v>
      </c>
    </row>
    <row r="19" spans="1:34" ht="16.5" thickBot="1">
      <c r="A19" s="251" t="s">
        <v>94</v>
      </c>
      <c r="B19" s="269" t="str">
        <f>IF(B6&gt;"",B6,"")</f>
        <v>Jukka Lindroos</v>
      </c>
      <c r="C19" s="270" t="str">
        <f>IF(B7&gt;"",B7,"")</f>
        <v>Lars Edberg</v>
      </c>
      <c r="D19" s="271"/>
      <c r="E19" s="272"/>
      <c r="F19" s="273">
        <v>-4</v>
      </c>
      <c r="G19" s="274"/>
      <c r="H19" s="273">
        <v>-10</v>
      </c>
      <c r="I19" s="274"/>
      <c r="J19" s="273"/>
      <c r="K19" s="274"/>
      <c r="L19" s="273"/>
      <c r="M19" s="274"/>
      <c r="N19" s="273"/>
      <c r="O19" s="274"/>
      <c r="P19" s="258">
        <f t="shared" si="13"/>
        <v>0</v>
      </c>
      <c r="Q19" s="259">
        <f t="shared" si="12"/>
        <v>2</v>
      </c>
      <c r="R19" s="120"/>
      <c r="S19" s="162"/>
      <c r="T19" s="247"/>
      <c r="U19" s="266">
        <f t="shared" si="0"/>
        <v>14</v>
      </c>
      <c r="V19" s="267">
        <f t="shared" si="0"/>
        <v>23</v>
      </c>
      <c r="W19" s="268">
        <f t="shared" si="1"/>
        <v>-9</v>
      </c>
      <c r="Y19" s="122">
        <f t="shared" si="2"/>
        <v>4</v>
      </c>
      <c r="Z19" s="123">
        <f>IF(F19="",0,IF(LEFT(F19,1)="-",(IF(ABS(F19)&gt;9,(ABS(F19)+2),11)),F19))</f>
        <v>11</v>
      </c>
      <c r="AA19" s="122">
        <f t="shared" si="4"/>
        <v>10</v>
      </c>
      <c r="AB19" s="123">
        <f>IF(H19="",0,IF(LEFT(H19,1)="-",(IF(ABS(H19)&gt;9,(ABS(H19)+2),11)),H19))</f>
        <v>12</v>
      </c>
      <c r="AC19" s="122">
        <f t="shared" si="6"/>
        <v>0</v>
      </c>
      <c r="AD19" s="123">
        <f>IF(J19="",0,IF(LEFT(J19,1)="-",(IF(ABS(J19)&gt;9,(ABS(J19)+2),11)),J19))</f>
        <v>0</v>
      </c>
      <c r="AE19" s="122">
        <f t="shared" si="8"/>
        <v>0</v>
      </c>
      <c r="AF19" s="123">
        <f>IF(L19="",0,IF(LEFT(L19,1)="-",(IF(ABS(L19)&gt;9,(ABS(L19)+2),11)),L19))</f>
        <v>0</v>
      </c>
      <c r="AG19" s="122">
        <f>IF(N19="",0,IF(LEFT(N19,1)="-",ABS(N19),(IF(N19&gt;9,N19+2,11))))</f>
        <v>0</v>
      </c>
      <c r="AH19" s="123">
        <f>IF(N19="",0,IF(LEFT(N19,1)="-",(IF(ABS(N19)&gt;9,(ABS(N19)+2),11)),N19))</f>
        <v>0</v>
      </c>
    </row>
    <row r="20" spans="1:34" ht="16.5" thickBot="1">
      <c r="A20" s="280" t="s">
        <v>40</v>
      </c>
      <c r="B20" s="130" t="str">
        <f>IF(B4&gt;"",B4,"")</f>
        <v>Risto Jokiranta</v>
      </c>
      <c r="C20" s="131" t="str">
        <f>IF(B5&gt;"",B5,"")</f>
        <v>Peter Norrbo</v>
      </c>
      <c r="D20" s="281"/>
      <c r="E20" s="282"/>
      <c r="F20" s="283">
        <v>-4</v>
      </c>
      <c r="G20" s="284"/>
      <c r="H20" s="283">
        <v>3</v>
      </c>
      <c r="I20" s="284"/>
      <c r="J20" s="283">
        <v>4</v>
      </c>
      <c r="K20" s="284"/>
      <c r="L20" s="283"/>
      <c r="M20" s="284"/>
      <c r="N20" s="283"/>
      <c r="O20" s="284"/>
      <c r="P20" s="285">
        <f t="shared" si="13"/>
        <v>2</v>
      </c>
      <c r="Q20" s="286">
        <f t="shared" si="12"/>
        <v>1</v>
      </c>
      <c r="R20" s="138"/>
      <c r="S20" s="287"/>
      <c r="T20" s="247"/>
      <c r="U20" s="288">
        <f t="shared" si="0"/>
        <v>26</v>
      </c>
      <c r="V20" s="289">
        <f t="shared" si="0"/>
        <v>18</v>
      </c>
      <c r="W20" s="290">
        <f t="shared" si="1"/>
        <v>8</v>
      </c>
      <c r="Y20" s="122">
        <f t="shared" si="2"/>
        <v>4</v>
      </c>
      <c r="Z20" s="123">
        <f>IF(F20="",0,IF(LEFT(F20,1)="-",(IF(ABS(F20)&gt;9,(ABS(F20)+2),11)),F20))</f>
        <v>11</v>
      </c>
      <c r="AA20" s="122">
        <f t="shared" si="4"/>
        <v>11</v>
      </c>
      <c r="AB20" s="123">
        <f>IF(H20="",0,IF(LEFT(H20,1)="-",(IF(ABS(H20)&gt;9,(ABS(H20)+2),11)),H20))</f>
        <v>3</v>
      </c>
      <c r="AC20" s="122">
        <f t="shared" si="6"/>
        <v>11</v>
      </c>
      <c r="AD20" s="123">
        <f>IF(J20="",0,IF(LEFT(J20,1)="-",(IF(ABS(J20)&gt;9,(ABS(J20)+2),11)),J20))</f>
        <v>4</v>
      </c>
      <c r="AE20" s="122">
        <f t="shared" si="8"/>
        <v>0</v>
      </c>
      <c r="AF20" s="123">
        <f>IF(L20="",0,IF(LEFT(L20,1)="-",(IF(ABS(L20)&gt;9,(ABS(L20)+2),11)),L20))</f>
        <v>0</v>
      </c>
      <c r="AG20" s="122">
        <f>IF(N20="",0,IF(LEFT(N20,1)="-",ABS(N20),(IF(N20&gt;9,N20+2,11))))</f>
        <v>0</v>
      </c>
      <c r="AH20" s="123">
        <f>IF(N20="",0,IF(LEFT(N20,1)="-",(IF(ABS(N20)&gt;9,(ABS(N20)+2),11)),N20))</f>
        <v>0</v>
      </c>
    </row>
    <row r="21" spans="1:34" ht="16.5" thickTop="1" thickBot="1"/>
    <row r="22" spans="1:34" ht="16.5" thickTop="1">
      <c r="A22" s="1"/>
      <c r="B22" s="2" t="s">
        <v>69</v>
      </c>
      <c r="C22" s="3"/>
      <c r="D22" s="3"/>
      <c r="E22" s="3"/>
      <c r="F22" s="4"/>
      <c r="G22" s="3"/>
      <c r="H22" s="5" t="s">
        <v>1</v>
      </c>
      <c r="I22" s="6"/>
      <c r="J22" s="7" t="s">
        <v>171</v>
      </c>
      <c r="K22" s="8"/>
      <c r="L22" s="8"/>
      <c r="M22" s="9"/>
      <c r="N22" s="10" t="s">
        <v>3</v>
      </c>
      <c r="O22" s="11"/>
      <c r="P22" s="11"/>
      <c r="Q22" s="12">
        <v>2</v>
      </c>
      <c r="R22" s="12"/>
      <c r="S22" s="186"/>
      <c r="T22" s="162"/>
    </row>
    <row r="23" spans="1:34" ht="16.5" thickBot="1">
      <c r="A23" s="15"/>
      <c r="B23" s="16"/>
      <c r="C23" s="17" t="s">
        <v>4</v>
      </c>
      <c r="D23" s="18"/>
      <c r="E23" s="19"/>
      <c r="F23" s="20"/>
      <c r="G23" s="21" t="s">
        <v>5</v>
      </c>
      <c r="H23" s="22"/>
      <c r="I23" s="22"/>
      <c r="J23" s="23">
        <v>43513</v>
      </c>
      <c r="K23" s="23"/>
      <c r="L23" s="23"/>
      <c r="M23" s="24"/>
      <c r="N23" s="187" t="s">
        <v>6</v>
      </c>
      <c r="O23" s="188"/>
      <c r="P23" s="188"/>
      <c r="Q23" s="185">
        <v>0.41666666666666669</v>
      </c>
      <c r="R23" s="27"/>
      <c r="S23" s="28"/>
      <c r="T23" s="162"/>
    </row>
    <row r="24" spans="1:34" ht="16.5" thickTop="1">
      <c r="A24" s="189"/>
      <c r="B24" s="30" t="s">
        <v>7</v>
      </c>
      <c r="C24" s="31" t="s">
        <v>8</v>
      </c>
      <c r="D24" s="190" t="s">
        <v>9</v>
      </c>
      <c r="E24" s="191"/>
      <c r="F24" s="190" t="s">
        <v>10</v>
      </c>
      <c r="G24" s="191"/>
      <c r="H24" s="190" t="s">
        <v>11</v>
      </c>
      <c r="I24" s="191"/>
      <c r="J24" s="190" t="s">
        <v>12</v>
      </c>
      <c r="K24" s="191"/>
      <c r="L24" s="190" t="s">
        <v>59</v>
      </c>
      <c r="M24" s="191"/>
      <c r="N24" s="192" t="s">
        <v>13</v>
      </c>
      <c r="O24" s="193" t="s">
        <v>14</v>
      </c>
      <c r="P24" s="194" t="s">
        <v>15</v>
      </c>
      <c r="Q24" s="195"/>
      <c r="R24" s="196" t="s">
        <v>16</v>
      </c>
      <c r="S24" s="197"/>
      <c r="T24" s="162"/>
      <c r="U24" s="198" t="s">
        <v>17</v>
      </c>
      <c r="V24" s="199"/>
      <c r="W24" s="200" t="s">
        <v>18</v>
      </c>
    </row>
    <row r="25" spans="1:34">
      <c r="A25" s="201" t="s">
        <v>9</v>
      </c>
      <c r="B25" s="202" t="s">
        <v>137</v>
      </c>
      <c r="C25" s="203" t="s">
        <v>24</v>
      </c>
      <c r="D25" s="204"/>
      <c r="E25" s="205"/>
      <c r="F25" s="206">
        <f>P41</f>
        <v>2</v>
      </c>
      <c r="G25" s="207">
        <f>Q41</f>
        <v>0</v>
      </c>
      <c r="H25" s="206">
        <f>P37</f>
        <v>2</v>
      </c>
      <c r="I25" s="207">
        <f>Q37</f>
        <v>0</v>
      </c>
      <c r="J25" s="206">
        <f>P35</f>
        <v>2</v>
      </c>
      <c r="K25" s="207">
        <f>Q35</f>
        <v>0</v>
      </c>
      <c r="L25" s="206">
        <f>P32</f>
        <v>1</v>
      </c>
      <c r="M25" s="207">
        <f>Q32</f>
        <v>2</v>
      </c>
      <c r="N25" s="208">
        <f>IF(SUM(D25:M25)=0, "", COUNTIF(E25:E29,2))</f>
        <v>3</v>
      </c>
      <c r="O25" s="209">
        <f>IF(SUM(D25:M25)=0,"", COUNTIF(D25:D29,2))</f>
        <v>1</v>
      </c>
      <c r="P25" s="52">
        <f>IF(SUM(D25:M25)=0,"",SUM(E25:E29))</f>
        <v>7</v>
      </c>
      <c r="Q25" s="53">
        <f>IF(SUM(D25:M25)=0,"",SUM(D25:D29))</f>
        <v>2</v>
      </c>
      <c r="R25" s="210">
        <v>1</v>
      </c>
      <c r="S25" s="211"/>
      <c r="T25" s="162"/>
      <c r="U25" s="212">
        <f>+U32+U35+U37+U41</f>
        <v>92</v>
      </c>
      <c r="V25" s="213">
        <f>+V32+V35+V37+V41</f>
        <v>68</v>
      </c>
      <c r="W25" s="58">
        <f>+U25-V25</f>
        <v>24</v>
      </c>
    </row>
    <row r="26" spans="1:34">
      <c r="A26" s="214" t="s">
        <v>10</v>
      </c>
      <c r="B26" s="202" t="s">
        <v>141</v>
      </c>
      <c r="C26" s="203" t="s">
        <v>26</v>
      </c>
      <c r="D26" s="215">
        <f>Q41</f>
        <v>0</v>
      </c>
      <c r="E26" s="216">
        <f>P41</f>
        <v>2</v>
      </c>
      <c r="F26" s="217"/>
      <c r="G26" s="218"/>
      <c r="H26" s="219">
        <f>P39</f>
        <v>2</v>
      </c>
      <c r="I26" s="220">
        <f>Q39</f>
        <v>1</v>
      </c>
      <c r="J26" s="219">
        <f>P33</f>
        <v>2</v>
      </c>
      <c r="K26" s="220">
        <f>Q33</f>
        <v>1</v>
      </c>
      <c r="L26" s="219">
        <f>P36</f>
        <v>2</v>
      </c>
      <c r="M26" s="220">
        <f>Q36</f>
        <v>1</v>
      </c>
      <c r="N26" s="208">
        <f>IF(SUM(D26:M26)=0, "", COUNTIF(G25:G29,2))</f>
        <v>3</v>
      </c>
      <c r="O26" s="209">
        <f>IF(SUM(D26:M26)=0,"", COUNTIF(F25:F29,2))</f>
        <v>1</v>
      </c>
      <c r="P26" s="52">
        <f>IF(SUM(D26:M26)=0,"",SUM(G25:G29))</f>
        <v>6</v>
      </c>
      <c r="Q26" s="53">
        <f>IF(SUM(D26:M26)=0,"",SUM(F25:F29))</f>
        <v>5</v>
      </c>
      <c r="R26" s="210">
        <v>2</v>
      </c>
      <c r="S26" s="211"/>
      <c r="T26" s="162"/>
      <c r="U26" s="212">
        <f>+U33+U36+U39+V41</f>
        <v>108</v>
      </c>
      <c r="V26" s="213">
        <f>+V33+V36+V39+U41</f>
        <v>94</v>
      </c>
      <c r="W26" s="58">
        <f>+U26-V26</f>
        <v>14</v>
      </c>
    </row>
    <row r="27" spans="1:34">
      <c r="A27" s="214" t="s">
        <v>11</v>
      </c>
      <c r="B27" s="202" t="s">
        <v>136</v>
      </c>
      <c r="C27" s="203" t="s">
        <v>20</v>
      </c>
      <c r="D27" s="221">
        <f>Q37</f>
        <v>0</v>
      </c>
      <c r="E27" s="216">
        <f>P37</f>
        <v>2</v>
      </c>
      <c r="F27" s="221">
        <f>Q39</f>
        <v>1</v>
      </c>
      <c r="G27" s="216">
        <f>P39</f>
        <v>2</v>
      </c>
      <c r="H27" s="217"/>
      <c r="I27" s="218"/>
      <c r="J27" s="219">
        <f>P40</f>
        <v>1</v>
      </c>
      <c r="K27" s="220">
        <f>Q40</f>
        <v>2</v>
      </c>
      <c r="L27" s="219">
        <f>P34</f>
        <v>2</v>
      </c>
      <c r="M27" s="220">
        <f>Q34</f>
        <v>0</v>
      </c>
      <c r="N27" s="208">
        <f>IF(SUM(D27:M27)=0, "", COUNTIF(I25:I29,2))</f>
        <v>1</v>
      </c>
      <c r="O27" s="209">
        <f>IF(SUM(D27:M27)=0,"", COUNTIF(H25:H29,2))</f>
        <v>3</v>
      </c>
      <c r="P27" s="52">
        <f>IF(SUM(D27:M27)=0,"",SUM(I25:I29))</f>
        <v>4</v>
      </c>
      <c r="Q27" s="53">
        <f>IF(SUM(D27:M27)=0,"",SUM(H25:H29))</f>
        <v>6</v>
      </c>
      <c r="R27" s="210">
        <v>5</v>
      </c>
      <c r="S27" s="211"/>
      <c r="T27" s="162"/>
      <c r="U27" s="212">
        <f>+U34+V37+V39+U40</f>
        <v>83</v>
      </c>
      <c r="V27" s="213">
        <f>+V34+U37+U39+V40</f>
        <v>90</v>
      </c>
      <c r="W27" s="58">
        <f>+U27-V27</f>
        <v>-7</v>
      </c>
    </row>
    <row r="28" spans="1:34">
      <c r="A28" s="214" t="s">
        <v>12</v>
      </c>
      <c r="B28" s="202" t="s">
        <v>148</v>
      </c>
      <c r="C28" s="203" t="s">
        <v>85</v>
      </c>
      <c r="D28" s="221">
        <f>Q35</f>
        <v>0</v>
      </c>
      <c r="E28" s="216">
        <f>P35</f>
        <v>2</v>
      </c>
      <c r="F28" s="221">
        <f>Q33</f>
        <v>1</v>
      </c>
      <c r="G28" s="216">
        <f>P33</f>
        <v>2</v>
      </c>
      <c r="H28" s="221">
        <f>Q40</f>
        <v>2</v>
      </c>
      <c r="I28" s="216">
        <f>P40</f>
        <v>1</v>
      </c>
      <c r="J28" s="217"/>
      <c r="K28" s="218"/>
      <c r="L28" s="219">
        <f>P38</f>
        <v>0</v>
      </c>
      <c r="M28" s="220">
        <f>Q38</f>
        <v>2</v>
      </c>
      <c r="N28" s="208">
        <f>IF(SUM(D28:M28)=0, "", COUNTIF(K25:K29,2))</f>
        <v>1</v>
      </c>
      <c r="O28" s="209">
        <f>IF(SUM(D28:M28)=0,"", COUNTIF(J25:J29,2))</f>
        <v>3</v>
      </c>
      <c r="P28" s="52">
        <f>IF(SUM(D28:M28)=0,"",SUM(K25:K29))</f>
        <v>3</v>
      </c>
      <c r="Q28" s="53">
        <f>IF(SUM(D28:M28)=0,"",SUM(J25:J29))</f>
        <v>7</v>
      </c>
      <c r="R28" s="210">
        <v>4</v>
      </c>
      <c r="S28" s="211"/>
      <c r="T28" s="162"/>
      <c r="U28" s="212">
        <f>+V33+V35+U38+V40</f>
        <v>82</v>
      </c>
      <c r="V28" s="213">
        <f>+U33+U35+V38+U40</f>
        <v>101</v>
      </c>
      <c r="W28" s="58">
        <f>+U28-V28</f>
        <v>-19</v>
      </c>
    </row>
    <row r="29" spans="1:34" ht="15.75" thickBot="1">
      <c r="A29" s="222" t="s">
        <v>59</v>
      </c>
      <c r="B29" s="223" t="s">
        <v>145</v>
      </c>
      <c r="C29" s="224" t="s">
        <v>24</v>
      </c>
      <c r="D29" s="225">
        <f>Q32</f>
        <v>2</v>
      </c>
      <c r="E29" s="226">
        <f>P32</f>
        <v>1</v>
      </c>
      <c r="F29" s="225">
        <f>Q36</f>
        <v>1</v>
      </c>
      <c r="G29" s="226">
        <f>P36</f>
        <v>2</v>
      </c>
      <c r="H29" s="225">
        <f>Q34</f>
        <v>0</v>
      </c>
      <c r="I29" s="226">
        <f>P34</f>
        <v>2</v>
      </c>
      <c r="J29" s="225">
        <f>Q38</f>
        <v>2</v>
      </c>
      <c r="K29" s="226">
        <f>P38</f>
        <v>0</v>
      </c>
      <c r="L29" s="227"/>
      <c r="M29" s="228"/>
      <c r="N29" s="229">
        <f>IF(SUM(D29:M29)=0, "", COUNTIF(M25:M29,2))</f>
        <v>2</v>
      </c>
      <c r="O29" s="226">
        <f>IF(SUM(D29:M29)=0,"", COUNTIF(L25:L29,2))</f>
        <v>2</v>
      </c>
      <c r="P29" s="74">
        <f>IF(SUM(D29:M29)=0,"",SUM(M25:M29))</f>
        <v>5</v>
      </c>
      <c r="Q29" s="75">
        <f>IF(SUM(D29:M29)=0,"",SUM(L25:L29))</f>
        <v>5</v>
      </c>
      <c r="R29" s="230">
        <v>3</v>
      </c>
      <c r="S29" s="231"/>
      <c r="T29" s="162"/>
      <c r="U29" s="212">
        <f>+V32+V34+V36+V38</f>
        <v>84</v>
      </c>
      <c r="V29" s="213">
        <f>+U32+U34+U36+U38</f>
        <v>96</v>
      </c>
      <c r="W29" s="58">
        <f>+U29-V29</f>
        <v>-12</v>
      </c>
    </row>
    <row r="30" spans="1:34" ht="16.5" thickTop="1">
      <c r="A30" s="232"/>
      <c r="B30" s="79" t="s">
        <v>27</v>
      </c>
      <c r="D30" s="233"/>
      <c r="E30" s="233"/>
      <c r="F30" s="234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5"/>
      <c r="S30" s="235"/>
      <c r="T30" s="236"/>
      <c r="U30" s="237"/>
      <c r="V30" s="238" t="s">
        <v>28</v>
      </c>
      <c r="W30" s="85">
        <f>SUM(W25:W29)</f>
        <v>0</v>
      </c>
      <c r="X30" s="84" t="str">
        <f>IF(W30=0,"OK","Virhe")</f>
        <v>OK</v>
      </c>
      <c r="Y30" s="84"/>
    </row>
    <row r="31" spans="1:34" ht="16.5" thickBot="1">
      <c r="A31" s="239"/>
      <c r="B31" s="87" t="s">
        <v>29</v>
      </c>
      <c r="C31" s="240"/>
      <c r="D31" s="240"/>
      <c r="E31" s="241"/>
      <c r="F31" s="242" t="s">
        <v>30</v>
      </c>
      <c r="G31" s="243"/>
      <c r="H31" s="244" t="s">
        <v>31</v>
      </c>
      <c r="I31" s="243"/>
      <c r="J31" s="244" t="s">
        <v>32</v>
      </c>
      <c r="K31" s="243"/>
      <c r="L31" s="244" t="s">
        <v>33</v>
      </c>
      <c r="M31" s="243"/>
      <c r="N31" s="244" t="s">
        <v>34</v>
      </c>
      <c r="O31" s="243"/>
      <c r="P31" s="242" t="s">
        <v>35</v>
      </c>
      <c r="Q31" s="245"/>
      <c r="R31" s="109"/>
      <c r="S31" s="246"/>
      <c r="T31" s="247"/>
      <c r="U31" s="248" t="s">
        <v>17</v>
      </c>
      <c r="V31" s="249"/>
      <c r="W31" s="250" t="s">
        <v>88</v>
      </c>
    </row>
    <row r="32" spans="1:34" ht="15.75">
      <c r="A32" s="251" t="s">
        <v>89</v>
      </c>
      <c r="B32" s="252" t="str">
        <f>IF(B25&gt;"",B25,"")</f>
        <v>Anni Heljala</v>
      </c>
      <c r="C32" s="116" t="str">
        <f>IF(B29&gt;"",B29,"")</f>
        <v>Zelfir Hot</v>
      </c>
      <c r="D32" s="253"/>
      <c r="E32" s="254"/>
      <c r="F32" s="255">
        <v>-6</v>
      </c>
      <c r="G32" s="256"/>
      <c r="H32" s="255">
        <v>9</v>
      </c>
      <c r="I32" s="256"/>
      <c r="J32" s="257">
        <v>-9</v>
      </c>
      <c r="K32" s="256"/>
      <c r="L32" s="255"/>
      <c r="M32" s="256"/>
      <c r="N32" s="255"/>
      <c r="O32" s="256"/>
      <c r="P32" s="258">
        <f>IF(COUNTA(F32:N32)=0,"", COUNTIF(F32:N32,"&gt;=0"))</f>
        <v>1</v>
      </c>
      <c r="Q32" s="259">
        <f>IF(COUNTA(F32:N32)=0,"",(IF(LEFT(F32,1)="-",1,0)+IF(LEFT(H32,1)="-",1,0)+IF(LEFT(J32,1)="-",1,0)+IF(LEFT(L32,1)="-",1,0)+IF(LEFT(N32,1)="-",1,0)))</f>
        <v>2</v>
      </c>
      <c r="R32" s="120"/>
      <c r="S32" s="162"/>
      <c r="T32" s="247"/>
      <c r="U32" s="260">
        <f t="shared" ref="U32:V41" si="14">+Y32+AA32+AC32+AE32+AG32</f>
        <v>26</v>
      </c>
      <c r="V32" s="261">
        <f t="shared" si="14"/>
        <v>31</v>
      </c>
      <c r="W32" s="262">
        <f t="shared" ref="W32:W41" si="15">+U32-V32</f>
        <v>-5</v>
      </c>
      <c r="Y32" s="114">
        <f t="shared" ref="Y32:Y41" si="16">IF(F32="",0,IF(LEFT(F32,1)="-",ABS(F32),(IF(F32&gt;9,F32+2,11))))</f>
        <v>6</v>
      </c>
      <c r="Z32" s="115">
        <f t="shared" ref="Z32:Z37" si="17">IF(F32="",0,IF(LEFT(F32,1)="-",(IF(ABS(F32)&gt;9,(ABS(F32)+2),11)),F32))</f>
        <v>11</v>
      </c>
      <c r="AA32" s="114">
        <f t="shared" ref="AA32:AA41" si="18">IF(H32="",0,IF(LEFT(H32,1)="-",ABS(H32),(IF(H32&gt;9,H32+2,11))))</f>
        <v>11</v>
      </c>
      <c r="AB32" s="115">
        <f t="shared" ref="AB32:AB37" si="19">IF(H32="",0,IF(LEFT(H32,1)="-",(IF(ABS(H32)&gt;9,(ABS(H32)+2),11)),H32))</f>
        <v>9</v>
      </c>
      <c r="AC32" s="114">
        <f t="shared" ref="AC32:AC41" si="20">IF(J32="",0,IF(LEFT(J32,1)="-",ABS(J32),(IF(J32&gt;9,J32+2,11))))</f>
        <v>9</v>
      </c>
      <c r="AD32" s="115">
        <f t="shared" ref="AD32:AD37" si="21">IF(J32="",0,IF(LEFT(J32,1)="-",(IF(ABS(J32)&gt;9,(ABS(J32)+2),11)),J32))</f>
        <v>11</v>
      </c>
      <c r="AE32" s="114">
        <f t="shared" ref="AE32:AE41" si="22">IF(L32="",0,IF(LEFT(L32,1)="-",ABS(L32),(IF(L32&gt;9,L32+2,11))))</f>
        <v>0</v>
      </c>
      <c r="AF32" s="115">
        <f t="shared" ref="AF32:AF37" si="23">IF(L32="",0,IF(LEFT(L32,1)="-",(IF(ABS(L32)&gt;9,(ABS(L32)+2),11)),L32))</f>
        <v>0</v>
      </c>
      <c r="AG32" s="114">
        <f t="shared" ref="AG32:AG37" si="24">IF(N32="",0,IF(LEFT(N32,1)="-",ABS(N32),(IF(N32&gt;9,N32+2,11))))</f>
        <v>0</v>
      </c>
      <c r="AH32" s="115">
        <f t="shared" ref="AH32:AH37" si="25">IF(N32="",0,IF(LEFT(N32,1)="-",(IF(ABS(N32)&gt;9,(ABS(N32)+2),11)),N32))</f>
        <v>0</v>
      </c>
    </row>
    <row r="33" spans="1:34" ht="15.75">
      <c r="A33" s="251" t="s">
        <v>37</v>
      </c>
      <c r="B33" s="99" t="str">
        <f>IF(B26&gt;"",B26,"")</f>
        <v>Tomas Porthin</v>
      </c>
      <c r="C33" s="116" t="str">
        <f>IF(B28&gt;"",B28,"")</f>
        <v>Keijo Mäntyniemi</v>
      </c>
      <c r="D33" s="263"/>
      <c r="E33" s="254"/>
      <c r="F33" s="264">
        <v>6</v>
      </c>
      <c r="G33" s="265"/>
      <c r="H33" s="264">
        <v>-12</v>
      </c>
      <c r="I33" s="265"/>
      <c r="J33" s="264">
        <v>7</v>
      </c>
      <c r="K33" s="265"/>
      <c r="L33" s="264"/>
      <c r="M33" s="265"/>
      <c r="N33" s="264"/>
      <c r="O33" s="265"/>
      <c r="P33" s="258">
        <f t="shared" ref="P33:P41" si="26">IF(COUNTA(F33:N33)=0,"", COUNTIF(F33:N33,"&gt;=0"))</f>
        <v>2</v>
      </c>
      <c r="Q33" s="259">
        <f t="shared" ref="Q33:Q41" si="27">IF(COUNTA(F33:N33)=0,"",(IF(LEFT(F33,1)="-",1,0)+IF(LEFT(H33,1)="-",1,0)+IF(LEFT(J33,1)="-",1,0)+IF(LEFT(L33,1)="-",1,0)+IF(LEFT(N33,1)="-",1,0)))</f>
        <v>1</v>
      </c>
      <c r="R33" s="120"/>
      <c r="S33" s="162"/>
      <c r="T33" s="247"/>
      <c r="U33" s="266">
        <f t="shared" si="14"/>
        <v>34</v>
      </c>
      <c r="V33" s="267">
        <f t="shared" si="14"/>
        <v>27</v>
      </c>
      <c r="W33" s="268">
        <f t="shared" si="15"/>
        <v>7</v>
      </c>
      <c r="Y33" s="122">
        <f t="shared" si="16"/>
        <v>11</v>
      </c>
      <c r="Z33" s="123">
        <f t="shared" si="17"/>
        <v>6</v>
      </c>
      <c r="AA33" s="122">
        <f t="shared" si="18"/>
        <v>12</v>
      </c>
      <c r="AB33" s="123">
        <f t="shared" si="19"/>
        <v>14</v>
      </c>
      <c r="AC33" s="122">
        <f t="shared" si="20"/>
        <v>11</v>
      </c>
      <c r="AD33" s="123">
        <f t="shared" si="21"/>
        <v>7</v>
      </c>
      <c r="AE33" s="122">
        <f t="shared" si="22"/>
        <v>0</v>
      </c>
      <c r="AF33" s="123">
        <f t="shared" si="23"/>
        <v>0</v>
      </c>
      <c r="AG33" s="122">
        <f t="shared" si="24"/>
        <v>0</v>
      </c>
      <c r="AH33" s="123">
        <f t="shared" si="25"/>
        <v>0</v>
      </c>
    </row>
    <row r="34" spans="1:34" ht="16.5" thickBot="1">
      <c r="A34" s="251" t="s">
        <v>90</v>
      </c>
      <c r="B34" s="269" t="str">
        <f>IF(B27&gt;"",B27,"")</f>
        <v>Jani Harju</v>
      </c>
      <c r="C34" s="270" t="str">
        <f>IF(B29&gt;"",B29,"")</f>
        <v>Zelfir Hot</v>
      </c>
      <c r="D34" s="271"/>
      <c r="E34" s="272"/>
      <c r="F34" s="273">
        <v>6</v>
      </c>
      <c r="G34" s="274"/>
      <c r="H34" s="273">
        <v>4</v>
      </c>
      <c r="I34" s="274"/>
      <c r="J34" s="273"/>
      <c r="K34" s="274"/>
      <c r="L34" s="273"/>
      <c r="M34" s="274"/>
      <c r="N34" s="273"/>
      <c r="O34" s="274"/>
      <c r="P34" s="258">
        <f t="shared" si="26"/>
        <v>2</v>
      </c>
      <c r="Q34" s="259">
        <f t="shared" si="27"/>
        <v>0</v>
      </c>
      <c r="R34" s="120"/>
      <c r="S34" s="162"/>
      <c r="T34" s="247"/>
      <c r="U34" s="266">
        <f t="shared" si="14"/>
        <v>22</v>
      </c>
      <c r="V34" s="267">
        <f t="shared" si="14"/>
        <v>10</v>
      </c>
      <c r="W34" s="268">
        <f t="shared" si="15"/>
        <v>12</v>
      </c>
      <c r="Y34" s="122">
        <f t="shared" si="16"/>
        <v>11</v>
      </c>
      <c r="Z34" s="123">
        <f t="shared" si="17"/>
        <v>6</v>
      </c>
      <c r="AA34" s="122">
        <f t="shared" si="18"/>
        <v>11</v>
      </c>
      <c r="AB34" s="123">
        <f t="shared" si="19"/>
        <v>4</v>
      </c>
      <c r="AC34" s="122">
        <f t="shared" si="20"/>
        <v>0</v>
      </c>
      <c r="AD34" s="123">
        <f t="shared" si="21"/>
        <v>0</v>
      </c>
      <c r="AE34" s="122">
        <f t="shared" si="22"/>
        <v>0</v>
      </c>
      <c r="AF34" s="123">
        <f t="shared" si="23"/>
        <v>0</v>
      </c>
      <c r="AG34" s="122">
        <f t="shared" si="24"/>
        <v>0</v>
      </c>
      <c r="AH34" s="123">
        <f t="shared" si="25"/>
        <v>0</v>
      </c>
    </row>
    <row r="35" spans="1:34" ht="15.75">
      <c r="A35" s="251" t="s">
        <v>91</v>
      </c>
      <c r="B35" s="99" t="str">
        <f>IF(B25&gt;"",B25,"")</f>
        <v>Anni Heljala</v>
      </c>
      <c r="C35" s="116" t="str">
        <f>IF(B28&gt;"",B28,"")</f>
        <v>Keijo Mäntyniemi</v>
      </c>
      <c r="D35" s="253"/>
      <c r="E35" s="254"/>
      <c r="F35" s="275">
        <v>6</v>
      </c>
      <c r="G35" s="276"/>
      <c r="H35" s="275">
        <v>4</v>
      </c>
      <c r="I35" s="276"/>
      <c r="J35" s="275"/>
      <c r="K35" s="276"/>
      <c r="L35" s="275"/>
      <c r="M35" s="276"/>
      <c r="N35" s="275"/>
      <c r="O35" s="276"/>
      <c r="P35" s="258">
        <f t="shared" si="26"/>
        <v>2</v>
      </c>
      <c r="Q35" s="259">
        <f t="shared" si="27"/>
        <v>0</v>
      </c>
      <c r="R35" s="120"/>
      <c r="S35" s="162"/>
      <c r="T35" s="247"/>
      <c r="U35" s="266">
        <f t="shared" si="14"/>
        <v>22</v>
      </c>
      <c r="V35" s="267">
        <f t="shared" si="14"/>
        <v>10</v>
      </c>
      <c r="W35" s="268">
        <f t="shared" si="15"/>
        <v>12</v>
      </c>
      <c r="Y35" s="122">
        <f t="shared" si="16"/>
        <v>11</v>
      </c>
      <c r="Z35" s="123">
        <f t="shared" si="17"/>
        <v>6</v>
      </c>
      <c r="AA35" s="122">
        <f t="shared" si="18"/>
        <v>11</v>
      </c>
      <c r="AB35" s="123">
        <f t="shared" si="19"/>
        <v>4</v>
      </c>
      <c r="AC35" s="122">
        <f t="shared" si="20"/>
        <v>0</v>
      </c>
      <c r="AD35" s="123">
        <f t="shared" si="21"/>
        <v>0</v>
      </c>
      <c r="AE35" s="122">
        <f t="shared" si="22"/>
        <v>0</v>
      </c>
      <c r="AF35" s="123">
        <f t="shared" si="23"/>
        <v>0</v>
      </c>
      <c r="AG35" s="122">
        <f t="shared" si="24"/>
        <v>0</v>
      </c>
      <c r="AH35" s="123">
        <f t="shared" si="25"/>
        <v>0</v>
      </c>
    </row>
    <row r="36" spans="1:34" ht="15.75">
      <c r="A36" s="251" t="s">
        <v>92</v>
      </c>
      <c r="B36" s="99" t="str">
        <f>IF(B26&gt;"",B26,"")</f>
        <v>Tomas Porthin</v>
      </c>
      <c r="C36" s="116" t="str">
        <f>IF(B29&gt;"",B29,"")</f>
        <v>Zelfir Hot</v>
      </c>
      <c r="D36" s="263"/>
      <c r="E36" s="254"/>
      <c r="F36" s="277">
        <v>-8</v>
      </c>
      <c r="G36" s="278"/>
      <c r="H36" s="277">
        <v>5</v>
      </c>
      <c r="I36" s="278"/>
      <c r="J36" s="277">
        <v>5</v>
      </c>
      <c r="K36" s="278"/>
      <c r="L36" s="279"/>
      <c r="M36" s="265"/>
      <c r="N36" s="279"/>
      <c r="O36" s="265"/>
      <c r="P36" s="258">
        <f t="shared" si="26"/>
        <v>2</v>
      </c>
      <c r="Q36" s="259">
        <f t="shared" si="27"/>
        <v>1</v>
      </c>
      <c r="R36" s="120"/>
      <c r="S36" s="162"/>
      <c r="T36" s="247"/>
      <c r="U36" s="266">
        <f t="shared" si="14"/>
        <v>30</v>
      </c>
      <c r="V36" s="267">
        <f t="shared" si="14"/>
        <v>21</v>
      </c>
      <c r="W36" s="268">
        <f t="shared" si="15"/>
        <v>9</v>
      </c>
      <c r="Y36" s="122">
        <f t="shared" si="16"/>
        <v>8</v>
      </c>
      <c r="Z36" s="123">
        <f t="shared" si="17"/>
        <v>11</v>
      </c>
      <c r="AA36" s="122">
        <f t="shared" si="18"/>
        <v>11</v>
      </c>
      <c r="AB36" s="123">
        <f t="shared" si="19"/>
        <v>5</v>
      </c>
      <c r="AC36" s="122">
        <f t="shared" si="20"/>
        <v>11</v>
      </c>
      <c r="AD36" s="123">
        <f t="shared" si="21"/>
        <v>5</v>
      </c>
      <c r="AE36" s="122">
        <f t="shared" si="22"/>
        <v>0</v>
      </c>
      <c r="AF36" s="123">
        <f t="shared" si="23"/>
        <v>0</v>
      </c>
      <c r="AG36" s="122">
        <f t="shared" si="24"/>
        <v>0</v>
      </c>
      <c r="AH36" s="123">
        <f t="shared" si="25"/>
        <v>0</v>
      </c>
    </row>
    <row r="37" spans="1:34" ht="16.5" thickBot="1">
      <c r="A37" s="251" t="s">
        <v>36</v>
      </c>
      <c r="B37" s="269" t="str">
        <f>IF(B25&gt;"",B25,"")</f>
        <v>Anni Heljala</v>
      </c>
      <c r="C37" s="270" t="str">
        <f>IF(B27&gt;"",B27,"")</f>
        <v>Jani Harju</v>
      </c>
      <c r="D37" s="271"/>
      <c r="E37" s="272"/>
      <c r="F37" s="273">
        <v>7</v>
      </c>
      <c r="G37" s="274"/>
      <c r="H37" s="273">
        <v>7</v>
      </c>
      <c r="I37" s="274"/>
      <c r="J37" s="273"/>
      <c r="K37" s="274"/>
      <c r="L37" s="273"/>
      <c r="M37" s="274"/>
      <c r="N37" s="273"/>
      <c r="O37" s="274"/>
      <c r="P37" s="258">
        <f t="shared" si="26"/>
        <v>2</v>
      </c>
      <c r="Q37" s="259">
        <f t="shared" si="27"/>
        <v>0</v>
      </c>
      <c r="R37" s="120"/>
      <c r="S37" s="162"/>
      <c r="T37" s="247"/>
      <c r="U37" s="266">
        <f t="shared" si="14"/>
        <v>22</v>
      </c>
      <c r="V37" s="267">
        <f t="shared" si="14"/>
        <v>14</v>
      </c>
      <c r="W37" s="268">
        <f t="shared" si="15"/>
        <v>8</v>
      </c>
      <c r="Y37" s="140">
        <f t="shared" si="16"/>
        <v>11</v>
      </c>
      <c r="Z37" s="141">
        <f t="shared" si="17"/>
        <v>7</v>
      </c>
      <c r="AA37" s="140">
        <f t="shared" si="18"/>
        <v>11</v>
      </c>
      <c r="AB37" s="141">
        <f t="shared" si="19"/>
        <v>7</v>
      </c>
      <c r="AC37" s="140">
        <f t="shared" si="20"/>
        <v>0</v>
      </c>
      <c r="AD37" s="141">
        <f t="shared" si="21"/>
        <v>0</v>
      </c>
      <c r="AE37" s="140">
        <f t="shared" si="22"/>
        <v>0</v>
      </c>
      <c r="AF37" s="141">
        <f t="shared" si="23"/>
        <v>0</v>
      </c>
      <c r="AG37" s="140">
        <f t="shared" si="24"/>
        <v>0</v>
      </c>
      <c r="AH37" s="141">
        <f t="shared" si="25"/>
        <v>0</v>
      </c>
    </row>
    <row r="38" spans="1:34" ht="15.75">
      <c r="A38" s="251" t="s">
        <v>93</v>
      </c>
      <c r="B38" s="99" t="str">
        <f>IF(B28&gt;"",B28,"")</f>
        <v>Keijo Mäntyniemi</v>
      </c>
      <c r="C38" s="116" t="str">
        <f>IF(B29&gt;"",B29,"")</f>
        <v>Zelfir Hot</v>
      </c>
      <c r="D38" s="253"/>
      <c r="E38" s="254"/>
      <c r="F38" s="275">
        <v>-9</v>
      </c>
      <c r="G38" s="276"/>
      <c r="H38" s="275">
        <v>-9</v>
      </c>
      <c r="I38" s="276"/>
      <c r="J38" s="275"/>
      <c r="K38" s="276"/>
      <c r="L38" s="275"/>
      <c r="M38" s="276"/>
      <c r="N38" s="275"/>
      <c r="O38" s="276"/>
      <c r="P38" s="258">
        <f t="shared" si="26"/>
        <v>0</v>
      </c>
      <c r="Q38" s="259">
        <f t="shared" si="27"/>
        <v>2</v>
      </c>
      <c r="R38" s="120"/>
      <c r="S38" s="162"/>
      <c r="T38" s="247"/>
      <c r="U38" s="266">
        <f t="shared" si="14"/>
        <v>18</v>
      </c>
      <c r="V38" s="267">
        <f t="shared" si="14"/>
        <v>22</v>
      </c>
      <c r="W38" s="268">
        <f t="shared" si="15"/>
        <v>-4</v>
      </c>
      <c r="Y38" s="114">
        <f t="shared" si="16"/>
        <v>9</v>
      </c>
      <c r="Z38" s="115">
        <f>IF(F38="",0,IF(LEFT(F38,1)="-",(IF(ABS(F38)&gt;9,(ABS(F38)+2),11)),F38))</f>
        <v>11</v>
      </c>
      <c r="AA38" s="114">
        <f t="shared" si="18"/>
        <v>9</v>
      </c>
      <c r="AB38" s="115">
        <f>IF(H38="",0,IF(LEFT(H38,1)="-",(IF(ABS(H38)&gt;9,(ABS(H38)+2),11)),H38))</f>
        <v>11</v>
      </c>
      <c r="AC38" s="114">
        <f t="shared" si="20"/>
        <v>0</v>
      </c>
      <c r="AD38" s="115">
        <f>IF(J38="",0,IF(LEFT(J38,1)="-",(IF(ABS(J38)&gt;9,(ABS(J38)+2),11)),J38))</f>
        <v>0</v>
      </c>
      <c r="AE38" s="114">
        <f t="shared" si="22"/>
        <v>0</v>
      </c>
      <c r="AF38" s="115">
        <f>IF(L38="",0,IF(LEFT(L38,1)="-",(IF(ABS(L38)&gt;9,(ABS(L38)+2),11)),L38))</f>
        <v>0</v>
      </c>
      <c r="AG38" s="114">
        <f>IF(N38="",0,IF(LEFT(N38,1)="-",ABS(N38),(IF(N38&gt;9,N38+2,11))))</f>
        <v>0</v>
      </c>
      <c r="AH38" s="115">
        <f>IF(N38="",0,IF(LEFT(N38,1)="-",(IF(ABS(N38)&gt;9,(ABS(N38)+2),11)),N38))</f>
        <v>0</v>
      </c>
    </row>
    <row r="39" spans="1:34" ht="15.75">
      <c r="A39" s="251" t="s">
        <v>39</v>
      </c>
      <c r="B39" s="99" t="str">
        <f>IF(B26&gt;"",B26,"")</f>
        <v>Tomas Porthin</v>
      </c>
      <c r="C39" s="116" t="str">
        <f>IF(B27&gt;"",B27,"")</f>
        <v>Jani Harju</v>
      </c>
      <c r="D39" s="263"/>
      <c r="E39" s="254"/>
      <c r="F39" s="277">
        <v>9</v>
      </c>
      <c r="G39" s="278"/>
      <c r="H39" s="277">
        <v>-9</v>
      </c>
      <c r="I39" s="278"/>
      <c r="J39" s="277">
        <v>4</v>
      </c>
      <c r="K39" s="278"/>
      <c r="L39" s="279"/>
      <c r="M39" s="265"/>
      <c r="N39" s="279"/>
      <c r="O39" s="265"/>
      <c r="P39" s="258">
        <f t="shared" si="26"/>
        <v>2</v>
      </c>
      <c r="Q39" s="259">
        <f t="shared" si="27"/>
        <v>1</v>
      </c>
      <c r="R39" s="120"/>
      <c r="S39" s="162"/>
      <c r="T39" s="247"/>
      <c r="U39" s="266">
        <f t="shared" si="14"/>
        <v>31</v>
      </c>
      <c r="V39" s="267">
        <f t="shared" si="14"/>
        <v>24</v>
      </c>
      <c r="W39" s="268">
        <f t="shared" si="15"/>
        <v>7</v>
      </c>
      <c r="Y39" s="122">
        <f t="shared" si="16"/>
        <v>11</v>
      </c>
      <c r="Z39" s="123">
        <f>IF(F39="",0,IF(LEFT(F39,1)="-",(IF(ABS(F39)&gt;9,(ABS(F39)+2),11)),F39))</f>
        <v>9</v>
      </c>
      <c r="AA39" s="122">
        <f t="shared" si="18"/>
        <v>9</v>
      </c>
      <c r="AB39" s="123">
        <f>IF(H39="",0,IF(LEFT(H39,1)="-",(IF(ABS(H39)&gt;9,(ABS(H39)+2),11)),H39))</f>
        <v>11</v>
      </c>
      <c r="AC39" s="122">
        <f t="shared" si="20"/>
        <v>11</v>
      </c>
      <c r="AD39" s="123">
        <f>IF(J39="",0,IF(LEFT(J39,1)="-",(IF(ABS(J39)&gt;9,(ABS(J39)+2),11)),J39))</f>
        <v>4</v>
      </c>
      <c r="AE39" s="122">
        <f t="shared" si="22"/>
        <v>0</v>
      </c>
      <c r="AF39" s="123">
        <f>IF(L39="",0,IF(LEFT(L39,1)="-",(IF(ABS(L39)&gt;9,(ABS(L39)+2),11)),L39))</f>
        <v>0</v>
      </c>
      <c r="AG39" s="122">
        <f>IF(N39="",0,IF(LEFT(N39,1)="-",ABS(N39),(IF(N39&gt;9,N39+2,11))))</f>
        <v>0</v>
      </c>
      <c r="AH39" s="123">
        <f>IF(N39="",0,IF(LEFT(N39,1)="-",(IF(ABS(N39)&gt;9,(ABS(N39)+2),11)),N39))</f>
        <v>0</v>
      </c>
    </row>
    <row r="40" spans="1:34" ht="16.5" thickBot="1">
      <c r="A40" s="251" t="s">
        <v>94</v>
      </c>
      <c r="B40" s="269" t="str">
        <f>IF(B27&gt;"",B27,"")</f>
        <v>Jani Harju</v>
      </c>
      <c r="C40" s="270" t="str">
        <f>IF(B28&gt;"",B28,"")</f>
        <v>Keijo Mäntyniemi</v>
      </c>
      <c r="D40" s="271"/>
      <c r="E40" s="272"/>
      <c r="F40" s="273">
        <v>5</v>
      </c>
      <c r="G40" s="274"/>
      <c r="H40" s="273">
        <v>-6</v>
      </c>
      <c r="I40" s="274"/>
      <c r="J40" s="273">
        <v>-6</v>
      </c>
      <c r="K40" s="274"/>
      <c r="L40" s="273"/>
      <c r="M40" s="274"/>
      <c r="N40" s="273"/>
      <c r="O40" s="274"/>
      <c r="P40" s="258">
        <f t="shared" si="26"/>
        <v>1</v>
      </c>
      <c r="Q40" s="259">
        <f t="shared" si="27"/>
        <v>2</v>
      </c>
      <c r="R40" s="120"/>
      <c r="S40" s="162"/>
      <c r="T40" s="247"/>
      <c r="U40" s="266">
        <f t="shared" si="14"/>
        <v>23</v>
      </c>
      <c r="V40" s="267">
        <f t="shared" si="14"/>
        <v>27</v>
      </c>
      <c r="W40" s="268">
        <f t="shared" si="15"/>
        <v>-4</v>
      </c>
      <c r="Y40" s="122">
        <f t="shared" si="16"/>
        <v>11</v>
      </c>
      <c r="Z40" s="123">
        <f>IF(F40="",0,IF(LEFT(F40,1)="-",(IF(ABS(F40)&gt;9,(ABS(F40)+2),11)),F40))</f>
        <v>5</v>
      </c>
      <c r="AA40" s="122">
        <f t="shared" si="18"/>
        <v>6</v>
      </c>
      <c r="AB40" s="123">
        <f>IF(H40="",0,IF(LEFT(H40,1)="-",(IF(ABS(H40)&gt;9,(ABS(H40)+2),11)),H40))</f>
        <v>11</v>
      </c>
      <c r="AC40" s="122">
        <f t="shared" si="20"/>
        <v>6</v>
      </c>
      <c r="AD40" s="123">
        <f>IF(J40="",0,IF(LEFT(J40,1)="-",(IF(ABS(J40)&gt;9,(ABS(J40)+2),11)),J40))</f>
        <v>11</v>
      </c>
      <c r="AE40" s="122">
        <f t="shared" si="22"/>
        <v>0</v>
      </c>
      <c r="AF40" s="123">
        <f>IF(L40="",0,IF(LEFT(L40,1)="-",(IF(ABS(L40)&gt;9,(ABS(L40)+2),11)),L40))</f>
        <v>0</v>
      </c>
      <c r="AG40" s="122">
        <f>IF(N40="",0,IF(LEFT(N40,1)="-",ABS(N40),(IF(N40&gt;9,N40+2,11))))</f>
        <v>0</v>
      </c>
      <c r="AH40" s="123">
        <f>IF(N40="",0,IF(LEFT(N40,1)="-",(IF(ABS(N40)&gt;9,(ABS(N40)+2),11)),N40))</f>
        <v>0</v>
      </c>
    </row>
    <row r="41" spans="1:34" ht="16.5" thickBot="1">
      <c r="A41" s="280" t="s">
        <v>40</v>
      </c>
      <c r="B41" s="130" t="str">
        <f>IF(B25&gt;"",B25,"")</f>
        <v>Anni Heljala</v>
      </c>
      <c r="C41" s="131" t="str">
        <f>IF(B26&gt;"",B26,"")</f>
        <v>Tomas Porthin</v>
      </c>
      <c r="D41" s="281"/>
      <c r="E41" s="282"/>
      <c r="F41" s="283">
        <v>8</v>
      </c>
      <c r="G41" s="284"/>
      <c r="H41" s="283">
        <v>5</v>
      </c>
      <c r="I41" s="284"/>
      <c r="J41" s="283"/>
      <c r="K41" s="284"/>
      <c r="L41" s="283"/>
      <c r="M41" s="284"/>
      <c r="N41" s="283"/>
      <c r="O41" s="284"/>
      <c r="P41" s="285">
        <f t="shared" si="26"/>
        <v>2</v>
      </c>
      <c r="Q41" s="286">
        <f t="shared" si="27"/>
        <v>0</v>
      </c>
      <c r="R41" s="138"/>
      <c r="S41" s="287"/>
      <c r="T41" s="247"/>
      <c r="U41" s="288">
        <f t="shared" si="14"/>
        <v>22</v>
      </c>
      <c r="V41" s="289">
        <f t="shared" si="14"/>
        <v>13</v>
      </c>
      <c r="W41" s="290">
        <f t="shared" si="15"/>
        <v>9</v>
      </c>
      <c r="Y41" s="122">
        <f t="shared" si="16"/>
        <v>11</v>
      </c>
      <c r="Z41" s="123">
        <f>IF(F41="",0,IF(LEFT(F41,1)="-",(IF(ABS(F41)&gt;9,(ABS(F41)+2),11)),F41))</f>
        <v>8</v>
      </c>
      <c r="AA41" s="122">
        <f t="shared" si="18"/>
        <v>11</v>
      </c>
      <c r="AB41" s="123">
        <f>IF(H41="",0,IF(LEFT(H41,1)="-",(IF(ABS(H41)&gt;9,(ABS(H41)+2),11)),H41))</f>
        <v>5</v>
      </c>
      <c r="AC41" s="122">
        <f t="shared" si="20"/>
        <v>0</v>
      </c>
      <c r="AD41" s="123">
        <f>IF(J41="",0,IF(LEFT(J41,1)="-",(IF(ABS(J41)&gt;9,(ABS(J41)+2),11)),J41))</f>
        <v>0</v>
      </c>
      <c r="AE41" s="122">
        <f t="shared" si="22"/>
        <v>0</v>
      </c>
      <c r="AF41" s="123">
        <f>IF(L41="",0,IF(LEFT(L41,1)="-",(IF(ABS(L41)&gt;9,(ABS(L41)+2),11)),L41))</f>
        <v>0</v>
      </c>
      <c r="AG41" s="122">
        <f>IF(N41="",0,IF(LEFT(N41,1)="-",ABS(N41),(IF(N41&gt;9,N41+2,11))))</f>
        <v>0</v>
      </c>
      <c r="AH41" s="123">
        <f>IF(N41="",0,IF(LEFT(N41,1)="-",(IF(ABS(N41)&gt;9,(ABS(N41)+2),11)),N41))</f>
        <v>0</v>
      </c>
    </row>
    <row r="42" spans="1:34" ht="15.75" thickTop="1"/>
    <row r="45" spans="1:34" ht="15.75" thickBot="1"/>
    <row r="46" spans="1:34" ht="18">
      <c r="A46" s="142"/>
      <c r="B46" s="143" t="s">
        <v>46</v>
      </c>
      <c r="C46" s="144"/>
      <c r="D46" s="144"/>
      <c r="E46" s="145"/>
      <c r="F46" s="146"/>
      <c r="G46" s="147"/>
      <c r="T46" s="162"/>
    </row>
    <row r="47" spans="1:34" ht="15.75">
      <c r="A47" s="142"/>
      <c r="B47" s="148" t="s">
        <v>172</v>
      </c>
      <c r="C47" s="149"/>
      <c r="D47" s="149"/>
      <c r="E47" s="150"/>
      <c r="F47" s="146"/>
      <c r="G47" s="147"/>
    </row>
    <row r="48" spans="1:34" ht="16.5" thickBot="1">
      <c r="A48" s="142"/>
      <c r="B48" s="151" t="s">
        <v>48</v>
      </c>
      <c r="C48" s="152"/>
      <c r="D48" s="152"/>
      <c r="E48" s="153"/>
      <c r="F48" s="146"/>
      <c r="G48" s="147"/>
    </row>
    <row r="49" spans="1:23">
      <c r="A49" s="154"/>
      <c r="B49" s="155"/>
      <c r="C49" s="155"/>
      <c r="D49" s="156"/>
      <c r="E49" s="156"/>
      <c r="F49" s="147"/>
      <c r="G49" s="147"/>
    </row>
    <row r="50" spans="1:23">
      <c r="A50" s="157"/>
      <c r="B50" s="157" t="s">
        <v>49</v>
      </c>
      <c r="C50" s="163" t="s">
        <v>50</v>
      </c>
      <c r="D50" s="164" t="s">
        <v>51</v>
      </c>
      <c r="E50" s="303"/>
      <c r="F50" s="165"/>
      <c r="G50" s="147"/>
      <c r="M50" s="147"/>
      <c r="S50" s="147"/>
    </row>
    <row r="51" spans="1:23">
      <c r="A51" s="158" t="s">
        <v>9</v>
      </c>
      <c r="B51" s="158" t="s">
        <v>52</v>
      </c>
      <c r="C51" s="166" t="s">
        <v>134</v>
      </c>
      <c r="D51" s="167" t="s">
        <v>135</v>
      </c>
      <c r="E51" s="304"/>
      <c r="F51" s="168"/>
      <c r="G51" s="161" t="s">
        <v>173</v>
      </c>
      <c r="H51" s="161"/>
      <c r="I51" s="161"/>
      <c r="J51" s="161"/>
      <c r="K51" s="161"/>
      <c r="L51" s="161"/>
      <c r="M51" s="147"/>
      <c r="S51" s="147"/>
    </row>
    <row r="52" spans="1:23">
      <c r="A52" s="158" t="s">
        <v>10</v>
      </c>
      <c r="B52" s="158"/>
      <c r="C52" s="166"/>
      <c r="D52" s="167"/>
      <c r="E52" s="304"/>
      <c r="F52" s="168"/>
      <c r="G52" s="170" t="s">
        <v>174</v>
      </c>
      <c r="H52" s="171"/>
      <c r="I52" s="171"/>
      <c r="J52" s="171"/>
      <c r="K52" s="171"/>
      <c r="L52" s="172"/>
      <c r="M52" s="161" t="s">
        <v>156</v>
      </c>
      <c r="N52" s="161"/>
      <c r="O52" s="161"/>
      <c r="P52" s="161"/>
      <c r="Q52" s="161"/>
      <c r="R52" s="161"/>
      <c r="S52" s="147"/>
    </row>
    <row r="53" spans="1:23">
      <c r="A53" s="157" t="s">
        <v>11</v>
      </c>
      <c r="B53" s="157" t="s">
        <v>55</v>
      </c>
      <c r="C53" s="169" t="s">
        <v>141</v>
      </c>
      <c r="D53" s="164" t="s">
        <v>26</v>
      </c>
      <c r="E53" s="303"/>
      <c r="F53" s="165"/>
      <c r="G53" s="173" t="s">
        <v>175</v>
      </c>
      <c r="H53" s="174"/>
      <c r="I53" s="174"/>
      <c r="J53" s="174"/>
      <c r="K53" s="174"/>
      <c r="L53" s="174"/>
      <c r="M53" s="170"/>
      <c r="N53" s="171"/>
      <c r="O53" s="171"/>
      <c r="P53" s="171"/>
      <c r="Q53" s="171"/>
      <c r="R53" s="172"/>
      <c r="S53" s="147"/>
    </row>
    <row r="54" spans="1:23">
      <c r="A54" s="157" t="s">
        <v>12</v>
      </c>
      <c r="B54" s="157"/>
      <c r="C54" s="163"/>
      <c r="D54" s="164"/>
      <c r="E54" s="303"/>
      <c r="F54" s="165"/>
      <c r="G54" s="161" t="s">
        <v>156</v>
      </c>
      <c r="H54" s="161"/>
      <c r="I54" s="161"/>
      <c r="J54" s="161"/>
      <c r="K54" s="161"/>
      <c r="L54" s="161"/>
      <c r="M54" s="161" t="s">
        <v>176</v>
      </c>
      <c r="N54" s="161"/>
      <c r="O54" s="161"/>
      <c r="P54" s="161"/>
      <c r="Q54" s="161"/>
      <c r="R54" s="180"/>
      <c r="S54" s="173" t="s">
        <v>141</v>
      </c>
      <c r="T54" s="174"/>
      <c r="U54" s="174"/>
      <c r="V54" s="174"/>
      <c r="W54" s="184"/>
    </row>
    <row r="55" spans="1:23">
      <c r="A55" s="158" t="s">
        <v>59</v>
      </c>
      <c r="B55" s="158" t="s">
        <v>60</v>
      </c>
      <c r="C55" s="166" t="s">
        <v>137</v>
      </c>
      <c r="D55" s="167" t="s">
        <v>24</v>
      </c>
      <c r="E55" s="304"/>
      <c r="F55" s="168"/>
      <c r="G55" s="173" t="s">
        <v>168</v>
      </c>
      <c r="H55" s="174"/>
      <c r="I55" s="174"/>
      <c r="J55" s="174"/>
      <c r="K55" s="174"/>
      <c r="L55" s="174"/>
      <c r="M55" s="161" t="s">
        <v>56</v>
      </c>
      <c r="N55" s="161"/>
      <c r="O55" s="161"/>
      <c r="P55" s="161"/>
      <c r="Q55" s="161"/>
      <c r="R55" s="180"/>
      <c r="S55" s="161" t="s">
        <v>26</v>
      </c>
      <c r="T55" s="161"/>
      <c r="U55" s="161"/>
      <c r="V55" s="161"/>
      <c r="W55" s="184"/>
    </row>
    <row r="56" spans="1:23">
      <c r="A56" s="158" t="s">
        <v>62</v>
      </c>
      <c r="B56" s="158"/>
      <c r="C56" s="166"/>
      <c r="D56" s="167"/>
      <c r="E56" s="304"/>
      <c r="F56" s="168"/>
      <c r="G56" s="170" t="s">
        <v>177</v>
      </c>
      <c r="H56" s="171"/>
      <c r="I56" s="171"/>
      <c r="J56" s="171"/>
      <c r="K56" s="171"/>
      <c r="L56" s="171"/>
      <c r="M56" s="173"/>
      <c r="N56" s="174"/>
      <c r="O56" s="174"/>
      <c r="P56" s="174"/>
      <c r="Q56" s="174"/>
      <c r="R56" s="175"/>
      <c r="S56" s="147"/>
    </row>
    <row r="57" spans="1:23">
      <c r="A57" s="157" t="s">
        <v>64</v>
      </c>
      <c r="B57" s="157" t="s">
        <v>65</v>
      </c>
      <c r="C57" s="159" t="s">
        <v>144</v>
      </c>
      <c r="D57" s="164" t="s">
        <v>73</v>
      </c>
      <c r="E57" s="303"/>
      <c r="F57" s="165"/>
      <c r="G57" s="173" t="s">
        <v>175</v>
      </c>
      <c r="H57" s="174"/>
      <c r="I57" s="174"/>
      <c r="J57" s="174"/>
      <c r="K57" s="174"/>
      <c r="L57" s="175"/>
      <c r="M57" s="161" t="s">
        <v>178</v>
      </c>
      <c r="N57" s="161"/>
      <c r="O57" s="161"/>
      <c r="P57" s="161"/>
      <c r="Q57" s="161"/>
      <c r="R57" s="161"/>
      <c r="S57" s="147"/>
    </row>
    <row r="58" spans="1:23">
      <c r="A58" s="157" t="s">
        <v>68</v>
      </c>
      <c r="B58" s="157"/>
      <c r="C58" s="163"/>
      <c r="D58" s="164"/>
      <c r="E58" s="303"/>
      <c r="F58" s="165"/>
      <c r="G58" s="161" t="s">
        <v>178</v>
      </c>
      <c r="H58" s="161"/>
      <c r="I58" s="161"/>
      <c r="J58" s="161"/>
      <c r="K58" s="161"/>
      <c r="L58" s="161"/>
      <c r="M58" s="147"/>
      <c r="S58" s="147"/>
    </row>
  </sheetData>
  <mergeCells count="179">
    <mergeCell ref="S54:V54"/>
    <mergeCell ref="S55:V55"/>
    <mergeCell ref="G56:L56"/>
    <mergeCell ref="G57:L57"/>
    <mergeCell ref="G58:L58"/>
    <mergeCell ref="M52:R52"/>
    <mergeCell ref="M53:R53"/>
    <mergeCell ref="M54:R54"/>
    <mergeCell ref="M55:R55"/>
    <mergeCell ref="M56:R56"/>
    <mergeCell ref="M57:R57"/>
    <mergeCell ref="D54:F54"/>
    <mergeCell ref="D55:F55"/>
    <mergeCell ref="D56:F56"/>
    <mergeCell ref="D57:F57"/>
    <mergeCell ref="D58:F58"/>
    <mergeCell ref="G51:L51"/>
    <mergeCell ref="G52:L52"/>
    <mergeCell ref="G53:L53"/>
    <mergeCell ref="G54:L54"/>
    <mergeCell ref="G55:L55"/>
    <mergeCell ref="D50:F50"/>
    <mergeCell ref="D51:F51"/>
    <mergeCell ref="D52:F52"/>
    <mergeCell ref="D53:F53"/>
    <mergeCell ref="F41:G41"/>
    <mergeCell ref="H41:I41"/>
    <mergeCell ref="J41:K41"/>
    <mergeCell ref="L41:M41"/>
    <mergeCell ref="N41:O41"/>
    <mergeCell ref="F39:G39"/>
    <mergeCell ref="H39:I39"/>
    <mergeCell ref="J39:K39"/>
    <mergeCell ref="L39:M39"/>
    <mergeCell ref="N39:O39"/>
    <mergeCell ref="F40:G40"/>
    <mergeCell ref="H40:I40"/>
    <mergeCell ref="J40:K40"/>
    <mergeCell ref="L40:M40"/>
    <mergeCell ref="N40:O40"/>
    <mergeCell ref="F37:G37"/>
    <mergeCell ref="H37:I37"/>
    <mergeCell ref="J37:K37"/>
    <mergeCell ref="L37:M37"/>
    <mergeCell ref="N37:O37"/>
    <mergeCell ref="F38:G38"/>
    <mergeCell ref="H38:I38"/>
    <mergeCell ref="J38:K38"/>
    <mergeCell ref="L38:M38"/>
    <mergeCell ref="N38:O38"/>
    <mergeCell ref="F35:G35"/>
    <mergeCell ref="H35:I35"/>
    <mergeCell ref="J35:K35"/>
    <mergeCell ref="L35:M35"/>
    <mergeCell ref="N35:O35"/>
    <mergeCell ref="F36:G36"/>
    <mergeCell ref="H36:I36"/>
    <mergeCell ref="J36:K36"/>
    <mergeCell ref="L36:M36"/>
    <mergeCell ref="N36:O36"/>
    <mergeCell ref="F33:G33"/>
    <mergeCell ref="H33:I33"/>
    <mergeCell ref="J33:K33"/>
    <mergeCell ref="L33:M33"/>
    <mergeCell ref="N33:O33"/>
    <mergeCell ref="F34:G34"/>
    <mergeCell ref="H34:I34"/>
    <mergeCell ref="J34:K34"/>
    <mergeCell ref="L34:M34"/>
    <mergeCell ref="N34:O34"/>
    <mergeCell ref="U31:V31"/>
    <mergeCell ref="F32:G32"/>
    <mergeCell ref="H32:I32"/>
    <mergeCell ref="J32:K32"/>
    <mergeCell ref="L32:M32"/>
    <mergeCell ref="N32:O32"/>
    <mergeCell ref="F31:G31"/>
    <mergeCell ref="H31:I31"/>
    <mergeCell ref="J31:K31"/>
    <mergeCell ref="L31:M31"/>
    <mergeCell ref="N31:O31"/>
    <mergeCell ref="P31:Q31"/>
    <mergeCell ref="R24:S24"/>
    <mergeCell ref="R25:S25"/>
    <mergeCell ref="R26:S26"/>
    <mergeCell ref="R27:S27"/>
    <mergeCell ref="R28:S28"/>
    <mergeCell ref="R29:S29"/>
    <mergeCell ref="D24:E24"/>
    <mergeCell ref="F24:G24"/>
    <mergeCell ref="H24:I24"/>
    <mergeCell ref="J24:K24"/>
    <mergeCell ref="L24:M24"/>
    <mergeCell ref="P24:Q24"/>
    <mergeCell ref="Q22:S22"/>
    <mergeCell ref="D23:F23"/>
    <mergeCell ref="G23:I23"/>
    <mergeCell ref="J23:M23"/>
    <mergeCell ref="N23:P23"/>
    <mergeCell ref="Q23:S23"/>
    <mergeCell ref="F20:G20"/>
    <mergeCell ref="H20:I20"/>
    <mergeCell ref="J20:K20"/>
    <mergeCell ref="L20:M20"/>
    <mergeCell ref="N20:O20"/>
    <mergeCell ref="J22:M22"/>
    <mergeCell ref="N22:P22"/>
    <mergeCell ref="F18:G18"/>
    <mergeCell ref="H18:I18"/>
    <mergeCell ref="J18:K18"/>
    <mergeCell ref="L18:M18"/>
    <mergeCell ref="N18:O18"/>
    <mergeCell ref="F19:G19"/>
    <mergeCell ref="H19:I19"/>
    <mergeCell ref="J19:K19"/>
    <mergeCell ref="L19:M19"/>
    <mergeCell ref="N19:O19"/>
    <mergeCell ref="F16:G16"/>
    <mergeCell ref="H16:I16"/>
    <mergeCell ref="J16:K16"/>
    <mergeCell ref="L16:M16"/>
    <mergeCell ref="N16:O16"/>
    <mergeCell ref="F17:G17"/>
    <mergeCell ref="H17:I17"/>
    <mergeCell ref="J17:K17"/>
    <mergeCell ref="L17:M17"/>
    <mergeCell ref="N17:O17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U10:V10"/>
    <mergeCell ref="F11:G11"/>
    <mergeCell ref="H11:I11"/>
    <mergeCell ref="J11:K11"/>
    <mergeCell ref="L11:M11"/>
    <mergeCell ref="N11:O11"/>
    <mergeCell ref="F10:G10"/>
    <mergeCell ref="H10:I10"/>
    <mergeCell ref="J10:K10"/>
    <mergeCell ref="L10:M10"/>
    <mergeCell ref="N10:O10"/>
    <mergeCell ref="P10:Q10"/>
    <mergeCell ref="R3:S3"/>
    <mergeCell ref="R4:S4"/>
    <mergeCell ref="R5:S5"/>
    <mergeCell ref="R6:S6"/>
    <mergeCell ref="R7:S7"/>
    <mergeCell ref="R8:S8"/>
    <mergeCell ref="D3:E3"/>
    <mergeCell ref="F3:G3"/>
    <mergeCell ref="H3:I3"/>
    <mergeCell ref="J3:K3"/>
    <mergeCell ref="L3:M3"/>
    <mergeCell ref="P3:Q3"/>
    <mergeCell ref="J1:M1"/>
    <mergeCell ref="N1:P1"/>
    <mergeCell ref="Q1:S1"/>
    <mergeCell ref="D2:F2"/>
    <mergeCell ref="G2:I2"/>
    <mergeCell ref="J2:M2"/>
    <mergeCell ref="N2:P2"/>
    <mergeCell ref="Q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47D3-7F77-4D8A-97AA-C8D77CC14F3F}">
  <dimension ref="A1:AJ81"/>
  <sheetViews>
    <sheetView tabSelected="1" topLeftCell="A49" workbookViewId="0">
      <selection activeCell="AJ70" sqref="AJ70"/>
    </sheetView>
  </sheetViews>
  <sheetFormatPr defaultRowHeight="15"/>
  <cols>
    <col min="1" max="1" width="5.42578125" bestFit="1" customWidth="1"/>
    <col min="2" max="2" width="23.140625" customWidth="1"/>
    <col min="3" max="3" width="16.5703125" bestFit="1" customWidth="1"/>
    <col min="4" max="34" width="4.28515625" customWidth="1"/>
  </cols>
  <sheetData>
    <row r="1" spans="1:34" ht="16.5" thickTop="1">
      <c r="A1" s="1"/>
      <c r="B1" s="2" t="s">
        <v>69</v>
      </c>
      <c r="C1" s="3"/>
      <c r="D1" s="3"/>
      <c r="E1" s="3"/>
      <c r="F1" s="4"/>
      <c r="G1" s="3"/>
      <c r="H1" s="5" t="s">
        <v>1</v>
      </c>
      <c r="I1" s="6"/>
      <c r="J1" s="7" t="s">
        <v>179</v>
      </c>
      <c r="K1" s="8"/>
      <c r="L1" s="8"/>
      <c r="M1" s="9"/>
      <c r="N1" s="10" t="s">
        <v>3</v>
      </c>
      <c r="O1" s="11"/>
      <c r="P1" s="11"/>
      <c r="Q1" s="12">
        <v>1</v>
      </c>
      <c r="R1" s="13"/>
      <c r="S1" s="14"/>
    </row>
    <row r="2" spans="1:34" ht="16.5" thickBot="1">
      <c r="A2" s="15"/>
      <c r="B2" s="16" t="s">
        <v>180</v>
      </c>
      <c r="C2" s="17" t="s">
        <v>4</v>
      </c>
      <c r="D2" s="18"/>
      <c r="E2" s="19"/>
      <c r="F2" s="20"/>
      <c r="G2" s="21" t="s">
        <v>5</v>
      </c>
      <c r="H2" s="22"/>
      <c r="I2" s="22"/>
      <c r="J2" s="23">
        <v>43513</v>
      </c>
      <c r="K2" s="23"/>
      <c r="L2" s="23"/>
      <c r="M2" s="24"/>
      <c r="N2" s="25" t="s">
        <v>6</v>
      </c>
      <c r="O2" s="26"/>
      <c r="P2" s="26"/>
      <c r="Q2" s="185">
        <v>0.58333333333333337</v>
      </c>
      <c r="R2" s="27"/>
      <c r="S2" s="28"/>
    </row>
    <row r="3" spans="1:34" ht="16.5" thickTop="1">
      <c r="A3" s="29"/>
      <c r="B3" s="30" t="s">
        <v>7</v>
      </c>
      <c r="C3" s="31" t="s">
        <v>8</v>
      </c>
      <c r="D3" s="32" t="s">
        <v>9</v>
      </c>
      <c r="E3" s="33"/>
      <c r="F3" s="32" t="s">
        <v>10</v>
      </c>
      <c r="G3" s="33"/>
      <c r="H3" s="32" t="s">
        <v>11</v>
      </c>
      <c r="I3" s="33"/>
      <c r="J3" s="32" t="s">
        <v>12</v>
      </c>
      <c r="K3" s="33"/>
      <c r="L3" s="32"/>
      <c r="M3" s="33"/>
      <c r="N3" s="34" t="s">
        <v>13</v>
      </c>
      <c r="O3" s="35" t="s">
        <v>14</v>
      </c>
      <c r="P3" s="36" t="s">
        <v>15</v>
      </c>
      <c r="Q3" s="37"/>
      <c r="R3" s="38" t="s">
        <v>16</v>
      </c>
      <c r="S3" s="39"/>
      <c r="U3" s="40" t="s">
        <v>17</v>
      </c>
      <c r="V3" s="41"/>
      <c r="W3" s="42" t="s">
        <v>18</v>
      </c>
    </row>
    <row r="4" spans="1:34">
      <c r="A4" s="43" t="s">
        <v>9</v>
      </c>
      <c r="B4" s="44" t="s">
        <v>196</v>
      </c>
      <c r="C4" s="45" t="s">
        <v>24</v>
      </c>
      <c r="D4" s="46"/>
      <c r="E4" s="47"/>
      <c r="F4" s="48" t="str">
        <f>+P14</f>
        <v/>
      </c>
      <c r="G4" s="49" t="str">
        <f>+Q14</f>
        <v/>
      </c>
      <c r="H4" s="48" t="str">
        <f>P10</f>
        <v/>
      </c>
      <c r="I4" s="49" t="str">
        <f>Q10</f>
        <v/>
      </c>
      <c r="J4" s="48" t="str">
        <f>P12</f>
        <v/>
      </c>
      <c r="K4" s="49" t="str">
        <f>Q12</f>
        <v/>
      </c>
      <c r="L4" s="48"/>
      <c r="M4" s="49"/>
      <c r="N4" s="50" t="str">
        <f>IF(SUM(D4:M4)=0,"", COUNTIF(E4:E7,"2"))</f>
        <v/>
      </c>
      <c r="O4" s="51" t="str">
        <f>IF(SUM(E4:N4)=0,"", COUNTIF(D4:D7,"2"))</f>
        <v/>
      </c>
      <c r="P4" s="52" t="str">
        <f>IF(SUM(D4:M4)=0,"",SUM(E4:E7))</f>
        <v/>
      </c>
      <c r="Q4" s="53" t="str">
        <f>IF(SUM(D4:M4)=0,"",SUM(D4:D7))</f>
        <v/>
      </c>
      <c r="R4" s="54">
        <v>3</v>
      </c>
      <c r="S4" s="55"/>
      <c r="U4" s="56">
        <f>+U10+U12+U14</f>
        <v>0</v>
      </c>
      <c r="V4" s="57">
        <f>+V10+V12+V14</f>
        <v>0</v>
      </c>
      <c r="W4" s="58">
        <f>+U4-V4</f>
        <v>0</v>
      </c>
    </row>
    <row r="5" spans="1:34">
      <c r="A5" s="59" t="s">
        <v>10</v>
      </c>
      <c r="B5" s="44" t="s">
        <v>181</v>
      </c>
      <c r="C5" s="60" t="s">
        <v>182</v>
      </c>
      <c r="D5" s="61" t="str">
        <f>+Q14</f>
        <v/>
      </c>
      <c r="E5" s="62" t="str">
        <f>+P14</f>
        <v/>
      </c>
      <c r="F5" s="63"/>
      <c r="G5" s="64"/>
      <c r="H5" s="61">
        <f>P13</f>
        <v>1</v>
      </c>
      <c r="I5" s="62">
        <f>Q13</f>
        <v>2</v>
      </c>
      <c r="J5" s="61" t="str">
        <f>P11</f>
        <v/>
      </c>
      <c r="K5" s="62" t="str">
        <f>Q11</f>
        <v/>
      </c>
      <c r="L5" s="61"/>
      <c r="M5" s="62"/>
      <c r="N5" s="50">
        <f>IF(SUM(D5:M5)=0,"", COUNTIF(G4:G7,"2"))</f>
        <v>0</v>
      </c>
      <c r="O5" s="51">
        <f>IF(SUM(E5:N5)=0,"", COUNTIF(F4:F7,"2"))</f>
        <v>1</v>
      </c>
      <c r="P5" s="52">
        <f>IF(SUM(D5:M5)=0,"",SUM(G4:G7))</f>
        <v>1</v>
      </c>
      <c r="Q5" s="53">
        <f>IF(SUM(D5:M5)=0,"",SUM(F4:F7))</f>
        <v>2</v>
      </c>
      <c r="R5" s="54">
        <v>2</v>
      </c>
      <c r="S5" s="55"/>
      <c r="U5" s="56">
        <f>+U11+U13+V14</f>
        <v>24</v>
      </c>
      <c r="V5" s="57">
        <f>+V11+V13+U14</f>
        <v>28</v>
      </c>
      <c r="W5" s="58">
        <f>+U5-V5</f>
        <v>-4</v>
      </c>
    </row>
    <row r="6" spans="1:34">
      <c r="A6" s="59" t="s">
        <v>11</v>
      </c>
      <c r="B6" s="44" t="s">
        <v>183</v>
      </c>
      <c r="C6" s="60" t="s">
        <v>22</v>
      </c>
      <c r="D6" s="61" t="str">
        <f>+Q10</f>
        <v/>
      </c>
      <c r="E6" s="62" t="str">
        <f>+P10</f>
        <v/>
      </c>
      <c r="F6" s="61">
        <f>Q13</f>
        <v>2</v>
      </c>
      <c r="G6" s="62">
        <f>P13</f>
        <v>1</v>
      </c>
      <c r="H6" s="63"/>
      <c r="I6" s="64"/>
      <c r="J6" s="61" t="str">
        <f>P15</f>
        <v/>
      </c>
      <c r="K6" s="62" t="str">
        <f>Q15</f>
        <v/>
      </c>
      <c r="L6" s="61"/>
      <c r="M6" s="62"/>
      <c r="N6" s="50">
        <f>IF(SUM(D6:M6)=0,"", COUNTIF(I4:I7,"2"))</f>
        <v>1</v>
      </c>
      <c r="O6" s="51">
        <f>IF(SUM(E6:N6)=0,"", COUNTIF(H4:H7,"2"))</f>
        <v>0</v>
      </c>
      <c r="P6" s="52">
        <f>IF(SUM(D6:M6)=0,"",SUM(I4:I7))</f>
        <v>2</v>
      </c>
      <c r="Q6" s="53">
        <f>IF(SUM(D6:M6)=0,"",SUM(H4:H7))</f>
        <v>1</v>
      </c>
      <c r="R6" s="54">
        <v>1</v>
      </c>
      <c r="S6" s="55"/>
      <c r="U6" s="56">
        <f>+V10+V13+U15</f>
        <v>28</v>
      </c>
      <c r="V6" s="57">
        <f>+U10+U13+V15</f>
        <v>24</v>
      </c>
      <c r="W6" s="58">
        <f>+U6-V6</f>
        <v>4</v>
      </c>
    </row>
    <row r="7" spans="1:34" ht="15.75" thickBot="1">
      <c r="A7" s="65" t="s">
        <v>12</v>
      </c>
      <c r="B7" s="66"/>
      <c r="C7" s="67"/>
      <c r="D7" s="68" t="str">
        <f>Q12</f>
        <v/>
      </c>
      <c r="E7" s="69" t="str">
        <f>P12</f>
        <v/>
      </c>
      <c r="F7" s="68" t="str">
        <f>Q11</f>
        <v/>
      </c>
      <c r="G7" s="69" t="str">
        <f>P11</f>
        <v/>
      </c>
      <c r="H7" s="68" t="str">
        <f>Q15</f>
        <v/>
      </c>
      <c r="I7" s="69" t="str">
        <f>P15</f>
        <v/>
      </c>
      <c r="J7" s="70"/>
      <c r="K7" s="71"/>
      <c r="L7" s="68"/>
      <c r="M7" s="69"/>
      <c r="N7" s="72" t="str">
        <f>IF(SUM(D7:M7)=0,"", COUNTIF(K4:K7,"2"))</f>
        <v/>
      </c>
      <c r="O7" s="73" t="str">
        <f>IF(SUM(E7:N7)=0,"", COUNTIF(J4:J7,"2"))</f>
        <v/>
      </c>
      <c r="P7" s="74" t="str">
        <f>IF(SUM(D7:M8)=0,"",SUM(K4:K7))</f>
        <v/>
      </c>
      <c r="Q7" s="75" t="str">
        <f>IF(SUM(D7:M7)=0,"",SUM(J4:J7))</f>
        <v/>
      </c>
      <c r="R7" s="76"/>
      <c r="S7" s="77"/>
      <c r="U7" s="56">
        <f>+V11+V12+V15</f>
        <v>0</v>
      </c>
      <c r="V7" s="57">
        <f>+U11+U12+U15</f>
        <v>0</v>
      </c>
      <c r="W7" s="58">
        <f>+U7-V7</f>
        <v>0</v>
      </c>
    </row>
    <row r="8" spans="1:34" ht="16.5" thickTop="1">
      <c r="A8" s="78"/>
      <c r="B8" s="79" t="s">
        <v>27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1"/>
      <c r="S8" s="82"/>
      <c r="U8" s="83"/>
      <c r="V8" s="84" t="s">
        <v>28</v>
      </c>
      <c r="W8" s="85">
        <f>SUM(W4:W7)</f>
        <v>0</v>
      </c>
      <c r="X8" s="84" t="str">
        <f>IF(W8=0,"OK","Virhe")</f>
        <v>OK</v>
      </c>
    </row>
    <row r="9" spans="1:34" ht="16.5" thickBot="1">
      <c r="A9" s="86"/>
      <c r="B9" s="87" t="s">
        <v>29</v>
      </c>
      <c r="C9" s="88"/>
      <c r="D9" s="88"/>
      <c r="E9" s="89"/>
      <c r="F9" s="90" t="s">
        <v>30</v>
      </c>
      <c r="G9" s="91"/>
      <c r="H9" s="92" t="s">
        <v>31</v>
      </c>
      <c r="I9" s="91"/>
      <c r="J9" s="92" t="s">
        <v>32</v>
      </c>
      <c r="K9" s="91"/>
      <c r="L9" s="92" t="s">
        <v>33</v>
      </c>
      <c r="M9" s="91"/>
      <c r="N9" s="92" t="s">
        <v>34</v>
      </c>
      <c r="O9" s="91"/>
      <c r="P9" s="93" t="s">
        <v>35</v>
      </c>
      <c r="Q9" s="94"/>
      <c r="S9" s="95"/>
      <c r="U9" s="96" t="s">
        <v>17</v>
      </c>
      <c r="V9" s="97"/>
      <c r="W9" s="42" t="s">
        <v>18</v>
      </c>
    </row>
    <row r="10" spans="1:34" ht="15.75">
      <c r="A10" s="98" t="s">
        <v>36</v>
      </c>
      <c r="B10" s="99" t="str">
        <f>IF(B4&gt;"",B4,"")</f>
        <v>Heljala/Heljala (luovutti)</v>
      </c>
      <c r="C10" s="100" t="str">
        <f>IF(B6&gt;"",B6,"")</f>
        <v>Jokiranta/Kujala</v>
      </c>
      <c r="D10" s="80"/>
      <c r="E10" s="101"/>
      <c r="F10" s="102"/>
      <c r="G10" s="103"/>
      <c r="H10" s="104"/>
      <c r="I10" s="105"/>
      <c r="J10" s="104"/>
      <c r="K10" s="105"/>
      <c r="L10" s="104"/>
      <c r="M10" s="105"/>
      <c r="N10" s="106"/>
      <c r="O10" s="105"/>
      <c r="P10" s="107" t="str">
        <f t="shared" ref="P10:P15" si="0">IF(COUNT(F10:N10)=0,"", COUNTIF(F10:N10,"&gt;=0"))</f>
        <v/>
      </c>
      <c r="Q10" s="108" t="str">
        <f t="shared" ref="Q10:Q15" si="1">IF(COUNT(F10:N10)=0,"",(IF(LEFT(F10,1)="-",1,0)+IF(LEFT(H10,1)="-",1,0)+IF(LEFT(J10,1)="-",1,0)+IF(LEFT(L10,1)="-",1,0)+IF(LEFT(N10,1)="-",1,0)))</f>
        <v/>
      </c>
      <c r="R10" s="109"/>
      <c r="S10" s="110"/>
      <c r="U10" s="111">
        <f t="shared" ref="U10:V15" si="2">+Y10+AA10+AC10+AE10+AG10</f>
        <v>0</v>
      </c>
      <c r="V10" s="112">
        <f t="shared" si="2"/>
        <v>0</v>
      </c>
      <c r="W10" s="113">
        <f t="shared" ref="W10:W15" si="3">+U10-V10</f>
        <v>0</v>
      </c>
      <c r="Y10" s="114">
        <f>IF(F10="",0,IF(LEFT(F10,1)="-",ABS(F10),(IF(F10&gt;9,F10+2,11))))</f>
        <v>0</v>
      </c>
      <c r="Z10" s="115">
        <f t="shared" ref="Z10:Z15" si="4">IF(F10="",0,IF(LEFT(F10,1)="-",(IF(ABS(F10)&gt;9,(ABS(F10)+2),11)),F10))</f>
        <v>0</v>
      </c>
      <c r="AA10" s="114">
        <f>IF(H10="",0,IF(LEFT(H10,1)="-",ABS(H10),(IF(H10&gt;9,H10+2,11))))</f>
        <v>0</v>
      </c>
      <c r="AB10" s="115">
        <f t="shared" ref="AB10:AB15" si="5">IF(H10="",0,IF(LEFT(H10,1)="-",(IF(ABS(H10)&gt;9,(ABS(H10)+2),11)),H10))</f>
        <v>0</v>
      </c>
      <c r="AC10" s="114">
        <f>IF(J10="",0,IF(LEFT(J10,1)="-",ABS(J10),(IF(J10&gt;9,J10+2,11))))</f>
        <v>0</v>
      </c>
      <c r="AD10" s="115">
        <f t="shared" ref="AD10:AD15" si="6">IF(J10="",0,IF(LEFT(J10,1)="-",(IF(ABS(J10)&gt;9,(ABS(J10)+2),11)),J10))</f>
        <v>0</v>
      </c>
      <c r="AE10" s="114">
        <f>IF(L10="",0,IF(LEFT(L10,1)="-",ABS(L10),(IF(L10&gt;9,L10+2,11))))</f>
        <v>0</v>
      </c>
      <c r="AF10" s="115">
        <f t="shared" ref="AF10:AF15" si="7">IF(L10="",0,IF(LEFT(L10,1)="-",(IF(ABS(L10)&gt;9,(ABS(L10)+2),11)),L10))</f>
        <v>0</v>
      </c>
      <c r="AG10" s="114">
        <f t="shared" ref="AG10:AG15" si="8">IF(N10="",0,IF(LEFT(N10,1)="-",ABS(N10),(IF(N10&gt;9,N10+2,11))))</f>
        <v>0</v>
      </c>
      <c r="AH10" s="115">
        <f t="shared" ref="AH10:AH15" si="9">IF(N10="",0,IF(LEFT(N10,1)="-",(IF(ABS(N10)&gt;9,(ABS(N10)+2),11)),N10))</f>
        <v>0</v>
      </c>
    </row>
    <row r="11" spans="1:34" ht="15.75">
      <c r="A11" s="98" t="s">
        <v>37</v>
      </c>
      <c r="B11" s="99" t="str">
        <f>IF(B5&gt;"",B5,"")</f>
        <v>Wallius/Edberg</v>
      </c>
      <c r="C11" s="116" t="str">
        <f>IF(B7&gt;"",B7,"")</f>
        <v/>
      </c>
      <c r="D11" s="117"/>
      <c r="E11" s="101"/>
      <c r="F11" s="118"/>
      <c r="G11" s="119"/>
      <c r="H11" s="118"/>
      <c r="I11" s="119"/>
      <c r="J11" s="118"/>
      <c r="K11" s="119"/>
      <c r="L11" s="118"/>
      <c r="M11" s="119"/>
      <c r="N11" s="118"/>
      <c r="O11" s="119"/>
      <c r="P11" s="107" t="str">
        <f t="shared" si="0"/>
        <v/>
      </c>
      <c r="Q11" s="108" t="str">
        <f t="shared" si="1"/>
        <v/>
      </c>
      <c r="R11" s="120"/>
      <c r="S11" s="121"/>
      <c r="U11" s="111">
        <f t="shared" si="2"/>
        <v>0</v>
      </c>
      <c r="V11" s="112">
        <f t="shared" si="2"/>
        <v>0</v>
      </c>
      <c r="W11" s="113">
        <f t="shared" si="3"/>
        <v>0</v>
      </c>
      <c r="Y11" s="122">
        <f>IF(F11="",0,IF(LEFT(F11,1)="-",ABS(F11),(IF(F11&gt;9,F11+2,11))))</f>
        <v>0</v>
      </c>
      <c r="Z11" s="123">
        <f t="shared" si="4"/>
        <v>0</v>
      </c>
      <c r="AA11" s="122">
        <f>IF(H11="",0,IF(LEFT(H11,1)="-",ABS(H11),(IF(H11&gt;9,H11+2,11))))</f>
        <v>0</v>
      </c>
      <c r="AB11" s="123">
        <f t="shared" si="5"/>
        <v>0</v>
      </c>
      <c r="AC11" s="122">
        <f>IF(J11="",0,IF(LEFT(J11,1)="-",ABS(J11),(IF(J11&gt;9,J11+2,11))))</f>
        <v>0</v>
      </c>
      <c r="AD11" s="123">
        <f t="shared" si="6"/>
        <v>0</v>
      </c>
      <c r="AE11" s="122">
        <f>IF(L11="",0,IF(LEFT(L11,1)="-",ABS(L11),(IF(L11&gt;9,L11+2,11))))</f>
        <v>0</v>
      </c>
      <c r="AF11" s="123">
        <f t="shared" si="7"/>
        <v>0</v>
      </c>
      <c r="AG11" s="122">
        <f t="shared" si="8"/>
        <v>0</v>
      </c>
      <c r="AH11" s="123">
        <f t="shared" si="9"/>
        <v>0</v>
      </c>
    </row>
    <row r="12" spans="1:34" ht="16.5" thickBot="1">
      <c r="A12" s="98" t="s">
        <v>38</v>
      </c>
      <c r="B12" s="124" t="str">
        <f>IF(B4&gt;"",B4,"")</f>
        <v>Heljala/Heljala (luovutti)</v>
      </c>
      <c r="C12" s="125" t="str">
        <f>IF(B7&gt;"",B7,"")</f>
        <v/>
      </c>
      <c r="D12" s="88"/>
      <c r="E12" s="89"/>
      <c r="F12" s="126"/>
      <c r="G12" s="127"/>
      <c r="H12" s="126"/>
      <c r="I12" s="127"/>
      <c r="J12" s="126"/>
      <c r="K12" s="127"/>
      <c r="L12" s="126"/>
      <c r="M12" s="127"/>
      <c r="N12" s="126"/>
      <c r="O12" s="127"/>
      <c r="P12" s="107" t="str">
        <f t="shared" si="0"/>
        <v/>
      </c>
      <c r="Q12" s="108" t="str">
        <f t="shared" si="1"/>
        <v/>
      </c>
      <c r="R12" s="120"/>
      <c r="S12" s="121"/>
      <c r="U12" s="111">
        <f t="shared" si="2"/>
        <v>0</v>
      </c>
      <c r="V12" s="112">
        <f t="shared" si="2"/>
        <v>0</v>
      </c>
      <c r="W12" s="113">
        <f t="shared" si="3"/>
        <v>0</v>
      </c>
      <c r="Y12" s="122">
        <f t="shared" ref="Y12:AE15" si="10">IF(F12="",0,IF(LEFT(F12,1)="-",ABS(F12),(IF(F12&gt;9,F12+2,11))))</f>
        <v>0</v>
      </c>
      <c r="Z12" s="123">
        <f t="shared" si="4"/>
        <v>0</v>
      </c>
      <c r="AA12" s="122">
        <f t="shared" si="10"/>
        <v>0</v>
      </c>
      <c r="AB12" s="123">
        <f t="shared" si="5"/>
        <v>0</v>
      </c>
      <c r="AC12" s="122">
        <f t="shared" si="10"/>
        <v>0</v>
      </c>
      <c r="AD12" s="123">
        <f t="shared" si="6"/>
        <v>0</v>
      </c>
      <c r="AE12" s="122">
        <f t="shared" si="10"/>
        <v>0</v>
      </c>
      <c r="AF12" s="123">
        <f t="shared" si="7"/>
        <v>0</v>
      </c>
      <c r="AG12" s="122">
        <f t="shared" si="8"/>
        <v>0</v>
      </c>
      <c r="AH12" s="123">
        <f t="shared" si="9"/>
        <v>0</v>
      </c>
    </row>
    <row r="13" spans="1:34" ht="15.75">
      <c r="A13" s="98" t="s">
        <v>39</v>
      </c>
      <c r="B13" s="99" t="str">
        <f>IF(B5&gt;"",B5,"")</f>
        <v>Wallius/Edberg</v>
      </c>
      <c r="C13" s="116" t="str">
        <f>IF(B6&gt;"",B6,"")</f>
        <v>Jokiranta/Kujala</v>
      </c>
      <c r="D13" s="80"/>
      <c r="E13" s="101"/>
      <c r="F13" s="104">
        <v>-8</v>
      </c>
      <c r="G13" s="105"/>
      <c r="H13" s="104">
        <v>6</v>
      </c>
      <c r="I13" s="105"/>
      <c r="J13" s="104">
        <v>-5</v>
      </c>
      <c r="K13" s="105"/>
      <c r="L13" s="104"/>
      <c r="M13" s="105"/>
      <c r="N13" s="104"/>
      <c r="O13" s="105"/>
      <c r="P13" s="107">
        <v>1</v>
      </c>
      <c r="Q13" s="108">
        <v>2</v>
      </c>
      <c r="R13" s="120"/>
      <c r="S13" s="121"/>
      <c r="U13" s="111">
        <f t="shared" si="2"/>
        <v>24</v>
      </c>
      <c r="V13" s="112">
        <f t="shared" si="2"/>
        <v>28</v>
      </c>
      <c r="W13" s="113">
        <f t="shared" si="3"/>
        <v>-4</v>
      </c>
      <c r="Y13" s="122">
        <f t="shared" si="10"/>
        <v>8</v>
      </c>
      <c r="Z13" s="123">
        <f t="shared" si="4"/>
        <v>11</v>
      </c>
      <c r="AA13" s="122">
        <f t="shared" si="10"/>
        <v>11</v>
      </c>
      <c r="AB13" s="123">
        <f t="shared" si="5"/>
        <v>6</v>
      </c>
      <c r="AC13" s="122">
        <f t="shared" si="10"/>
        <v>5</v>
      </c>
      <c r="AD13" s="123">
        <f t="shared" si="6"/>
        <v>11</v>
      </c>
      <c r="AE13" s="122">
        <f t="shared" si="10"/>
        <v>0</v>
      </c>
      <c r="AF13" s="123">
        <f t="shared" si="7"/>
        <v>0</v>
      </c>
      <c r="AG13" s="122">
        <f t="shared" si="8"/>
        <v>0</v>
      </c>
      <c r="AH13" s="123">
        <f t="shared" si="9"/>
        <v>0</v>
      </c>
    </row>
    <row r="14" spans="1:34" ht="15.75">
      <c r="A14" s="98" t="s">
        <v>40</v>
      </c>
      <c r="B14" s="99" t="str">
        <f>IF(B4&gt;"",B4,"")</f>
        <v>Heljala/Heljala (luovutti)</v>
      </c>
      <c r="C14" s="116" t="str">
        <f>IF(B5&gt;"",B5,"")</f>
        <v>Wallius/Edberg</v>
      </c>
      <c r="D14" s="117"/>
      <c r="E14" s="101"/>
      <c r="F14" s="118"/>
      <c r="G14" s="119"/>
      <c r="H14" s="118"/>
      <c r="I14" s="119"/>
      <c r="J14" s="128"/>
      <c r="K14" s="119"/>
      <c r="L14" s="118"/>
      <c r="M14" s="119"/>
      <c r="N14" s="118"/>
      <c r="O14" s="119"/>
      <c r="P14" s="107" t="str">
        <f t="shared" si="0"/>
        <v/>
      </c>
      <c r="Q14" s="108" t="str">
        <f t="shared" si="1"/>
        <v/>
      </c>
      <c r="R14" s="120"/>
      <c r="S14" s="121"/>
      <c r="U14" s="111">
        <f t="shared" si="2"/>
        <v>0</v>
      </c>
      <c r="V14" s="112">
        <f t="shared" si="2"/>
        <v>0</v>
      </c>
      <c r="W14" s="113">
        <f t="shared" si="3"/>
        <v>0</v>
      </c>
      <c r="Y14" s="122">
        <f t="shared" si="10"/>
        <v>0</v>
      </c>
      <c r="Z14" s="123">
        <f t="shared" si="4"/>
        <v>0</v>
      </c>
      <c r="AA14" s="122">
        <f t="shared" si="10"/>
        <v>0</v>
      </c>
      <c r="AB14" s="123">
        <f t="shared" si="5"/>
        <v>0</v>
      </c>
      <c r="AC14" s="122">
        <f t="shared" si="10"/>
        <v>0</v>
      </c>
      <c r="AD14" s="123">
        <f t="shared" si="6"/>
        <v>0</v>
      </c>
      <c r="AE14" s="122">
        <f t="shared" si="10"/>
        <v>0</v>
      </c>
      <c r="AF14" s="123">
        <f t="shared" si="7"/>
        <v>0</v>
      </c>
      <c r="AG14" s="122">
        <f t="shared" si="8"/>
        <v>0</v>
      </c>
      <c r="AH14" s="123">
        <f t="shared" si="9"/>
        <v>0</v>
      </c>
    </row>
    <row r="15" spans="1:34" ht="16.5" thickBot="1">
      <c r="A15" s="129" t="s">
        <v>41</v>
      </c>
      <c r="B15" s="130" t="str">
        <f>IF(B6&gt;"",B6,"")</f>
        <v>Jokiranta/Kujala</v>
      </c>
      <c r="C15" s="131" t="str">
        <f>IF(B7&gt;"",B7,"")</f>
        <v/>
      </c>
      <c r="D15" s="132"/>
      <c r="E15" s="133"/>
      <c r="F15" s="134"/>
      <c r="G15" s="135"/>
      <c r="H15" s="134"/>
      <c r="I15" s="135"/>
      <c r="J15" s="134"/>
      <c r="K15" s="135"/>
      <c r="L15" s="134"/>
      <c r="M15" s="135"/>
      <c r="N15" s="134"/>
      <c r="O15" s="135"/>
      <c r="P15" s="136" t="str">
        <f t="shared" si="0"/>
        <v/>
      </c>
      <c r="Q15" s="137" t="str">
        <f t="shared" si="1"/>
        <v/>
      </c>
      <c r="R15" s="138"/>
      <c r="S15" s="139"/>
      <c r="U15" s="111">
        <f t="shared" si="2"/>
        <v>0</v>
      </c>
      <c r="V15" s="112">
        <f t="shared" si="2"/>
        <v>0</v>
      </c>
      <c r="W15" s="113">
        <f t="shared" si="3"/>
        <v>0</v>
      </c>
      <c r="Y15" s="140">
        <f t="shared" si="10"/>
        <v>0</v>
      </c>
      <c r="Z15" s="141">
        <f t="shared" si="4"/>
        <v>0</v>
      </c>
      <c r="AA15" s="140">
        <f t="shared" si="10"/>
        <v>0</v>
      </c>
      <c r="AB15" s="141">
        <f t="shared" si="5"/>
        <v>0</v>
      </c>
      <c r="AC15" s="140">
        <f t="shared" si="10"/>
        <v>0</v>
      </c>
      <c r="AD15" s="141">
        <f t="shared" si="6"/>
        <v>0</v>
      </c>
      <c r="AE15" s="140">
        <f t="shared" si="10"/>
        <v>0</v>
      </c>
      <c r="AF15" s="141">
        <f t="shared" si="7"/>
        <v>0</v>
      </c>
      <c r="AG15" s="140">
        <f t="shared" si="8"/>
        <v>0</v>
      </c>
      <c r="AH15" s="141">
        <f t="shared" si="9"/>
        <v>0</v>
      </c>
    </row>
    <row r="16" spans="1:34" ht="16.5" thickTop="1" thickBot="1"/>
    <row r="17" spans="1:34" ht="16.5" thickTop="1">
      <c r="A17" s="1"/>
      <c r="B17" s="2" t="s">
        <v>69</v>
      </c>
      <c r="C17" s="3"/>
      <c r="D17" s="3"/>
      <c r="E17" s="3"/>
      <c r="F17" s="4"/>
      <c r="G17" s="3"/>
      <c r="H17" s="5" t="s">
        <v>1</v>
      </c>
      <c r="I17" s="6"/>
      <c r="J17" s="7" t="s">
        <v>179</v>
      </c>
      <c r="K17" s="8"/>
      <c r="L17" s="8"/>
      <c r="M17" s="9"/>
      <c r="N17" s="10" t="s">
        <v>3</v>
      </c>
      <c r="O17" s="11"/>
      <c r="P17" s="11"/>
      <c r="Q17" s="12">
        <v>2</v>
      </c>
      <c r="R17" s="13"/>
      <c r="S17" s="14"/>
    </row>
    <row r="18" spans="1:34" ht="16.5" thickBot="1">
      <c r="A18" s="15"/>
      <c r="B18" s="16" t="s">
        <v>180</v>
      </c>
      <c r="C18" s="17" t="s">
        <v>4</v>
      </c>
      <c r="D18" s="18"/>
      <c r="E18" s="19"/>
      <c r="F18" s="20"/>
      <c r="G18" s="21" t="s">
        <v>5</v>
      </c>
      <c r="H18" s="22"/>
      <c r="I18" s="22"/>
      <c r="J18" s="23">
        <v>43513</v>
      </c>
      <c r="K18" s="23"/>
      <c r="L18" s="23"/>
      <c r="M18" s="24"/>
      <c r="N18" s="25" t="s">
        <v>6</v>
      </c>
      <c r="O18" s="26"/>
      <c r="P18" s="26"/>
      <c r="Q18" s="185">
        <v>0.58333333333333337</v>
      </c>
      <c r="R18" s="27"/>
      <c r="S18" s="28"/>
    </row>
    <row r="19" spans="1:34" ht="16.5" thickTop="1">
      <c r="A19" s="29"/>
      <c r="B19" s="30" t="s">
        <v>7</v>
      </c>
      <c r="C19" s="31" t="s">
        <v>8</v>
      </c>
      <c r="D19" s="32" t="s">
        <v>9</v>
      </c>
      <c r="E19" s="33"/>
      <c r="F19" s="32" t="s">
        <v>10</v>
      </c>
      <c r="G19" s="33"/>
      <c r="H19" s="32" t="s">
        <v>11</v>
      </c>
      <c r="I19" s="33"/>
      <c r="J19" s="32" t="s">
        <v>12</v>
      </c>
      <c r="K19" s="33"/>
      <c r="L19" s="32"/>
      <c r="M19" s="33"/>
      <c r="N19" s="34" t="s">
        <v>13</v>
      </c>
      <c r="O19" s="35" t="s">
        <v>14</v>
      </c>
      <c r="P19" s="36" t="s">
        <v>15</v>
      </c>
      <c r="Q19" s="37"/>
      <c r="R19" s="38" t="s">
        <v>16</v>
      </c>
      <c r="S19" s="39"/>
      <c r="U19" s="40" t="s">
        <v>17</v>
      </c>
      <c r="V19" s="41"/>
      <c r="W19" s="42" t="s">
        <v>18</v>
      </c>
    </row>
    <row r="20" spans="1:34">
      <c r="A20" s="43" t="s">
        <v>9</v>
      </c>
      <c r="B20" s="44" t="s">
        <v>184</v>
      </c>
      <c r="C20" s="45" t="s">
        <v>20</v>
      </c>
      <c r="D20" s="46"/>
      <c r="E20" s="47"/>
      <c r="F20" s="48">
        <f>+P30</f>
        <v>2</v>
      </c>
      <c r="G20" s="49">
        <f>+Q30</f>
        <v>1</v>
      </c>
      <c r="H20" s="48">
        <f>P26</f>
        <v>2</v>
      </c>
      <c r="I20" s="49">
        <f>Q26</f>
        <v>0</v>
      </c>
      <c r="J20" s="48" t="str">
        <f>P28</f>
        <v/>
      </c>
      <c r="K20" s="49" t="str">
        <f>Q28</f>
        <v/>
      </c>
      <c r="L20" s="48"/>
      <c r="M20" s="49"/>
      <c r="N20" s="50">
        <f>IF(SUM(D20:M20)=0,"", COUNTIF(E20:E23,"2"))</f>
        <v>2</v>
      </c>
      <c r="O20" s="51">
        <f>IF(SUM(E20:N20)=0,"", COUNTIF(D20:D23,"2"))</f>
        <v>0</v>
      </c>
      <c r="P20" s="52">
        <f>IF(SUM(D20:M20)=0,"",SUM(E20:E23))</f>
        <v>4</v>
      </c>
      <c r="Q20" s="53">
        <f>IF(SUM(D20:M20)=0,"",SUM(D20:D23))</f>
        <v>1</v>
      </c>
      <c r="R20" s="54">
        <v>1</v>
      </c>
      <c r="S20" s="55"/>
      <c r="U20" s="56">
        <f>+U26+U28+U30</f>
        <v>53</v>
      </c>
      <c r="V20" s="57">
        <f>+V26+V28+V30</f>
        <v>40</v>
      </c>
      <c r="W20" s="58">
        <f>+U20-V20</f>
        <v>13</v>
      </c>
    </row>
    <row r="21" spans="1:34">
      <c r="A21" s="59" t="s">
        <v>10</v>
      </c>
      <c r="B21" s="44" t="s">
        <v>185</v>
      </c>
      <c r="C21" s="60" t="s">
        <v>186</v>
      </c>
      <c r="D21" s="61">
        <f>+Q30</f>
        <v>1</v>
      </c>
      <c r="E21" s="62">
        <f>+P30</f>
        <v>2</v>
      </c>
      <c r="F21" s="63"/>
      <c r="G21" s="64"/>
      <c r="H21" s="61">
        <f>P29</f>
        <v>2</v>
      </c>
      <c r="I21" s="62">
        <f>Q29</f>
        <v>1</v>
      </c>
      <c r="J21" s="61" t="str">
        <f>P27</f>
        <v/>
      </c>
      <c r="K21" s="62" t="str">
        <f>Q27</f>
        <v/>
      </c>
      <c r="L21" s="61"/>
      <c r="M21" s="62"/>
      <c r="N21" s="50">
        <f>IF(SUM(D21:M21)=0,"", COUNTIF(G20:G23,"2"))</f>
        <v>1</v>
      </c>
      <c r="O21" s="51">
        <f>IF(SUM(E21:N21)=0,"", COUNTIF(F20:F23,"2"))</f>
        <v>1</v>
      </c>
      <c r="P21" s="52">
        <f>IF(SUM(D21:M21)=0,"",SUM(G20:G23))</f>
        <v>3</v>
      </c>
      <c r="Q21" s="53">
        <f>IF(SUM(D21:M21)=0,"",SUM(F20:F23))</f>
        <v>3</v>
      </c>
      <c r="R21" s="54">
        <v>2</v>
      </c>
      <c r="S21" s="55"/>
      <c r="U21" s="56">
        <f>+U27+U29+V30</f>
        <v>53</v>
      </c>
      <c r="V21" s="57">
        <f>+V27+V29+U30</f>
        <v>54</v>
      </c>
      <c r="W21" s="58">
        <f>+U21-V21</f>
        <v>-1</v>
      </c>
    </row>
    <row r="22" spans="1:34">
      <c r="A22" s="59" t="s">
        <v>11</v>
      </c>
      <c r="B22" s="44" t="s">
        <v>187</v>
      </c>
      <c r="C22" s="60" t="s">
        <v>76</v>
      </c>
      <c r="D22" s="61">
        <f>+Q26</f>
        <v>0</v>
      </c>
      <c r="E22" s="62">
        <f>+P26</f>
        <v>2</v>
      </c>
      <c r="F22" s="61">
        <f>Q29</f>
        <v>1</v>
      </c>
      <c r="G22" s="62">
        <f>P29</f>
        <v>2</v>
      </c>
      <c r="H22" s="63"/>
      <c r="I22" s="64"/>
      <c r="J22" s="61" t="str">
        <f>P31</f>
        <v/>
      </c>
      <c r="K22" s="62" t="str">
        <f>Q31</f>
        <v/>
      </c>
      <c r="L22" s="61"/>
      <c r="M22" s="62"/>
      <c r="N22" s="50">
        <f>IF(SUM(D22:M22)=0,"", COUNTIF(I20:I23,"2"))</f>
        <v>0</v>
      </c>
      <c r="O22" s="51">
        <f>IF(SUM(E22:N22)=0,"", COUNTIF(H20:H23,"2"))</f>
        <v>2</v>
      </c>
      <c r="P22" s="52">
        <f>IF(SUM(D22:M22)=0,"",SUM(I20:I23))</f>
        <v>1</v>
      </c>
      <c r="Q22" s="53">
        <f>IF(SUM(D22:M22)=0,"",SUM(H20:H23))</f>
        <v>4</v>
      </c>
      <c r="R22" s="54">
        <v>3</v>
      </c>
      <c r="S22" s="55"/>
      <c r="U22" s="56">
        <f>+V26+V29+U31</f>
        <v>40</v>
      </c>
      <c r="V22" s="57">
        <f>+U26+U29+V31</f>
        <v>52</v>
      </c>
      <c r="W22" s="58">
        <f>+U22-V22</f>
        <v>-12</v>
      </c>
    </row>
    <row r="23" spans="1:34" ht="15.75" thickBot="1">
      <c r="A23" s="65" t="s">
        <v>12</v>
      </c>
      <c r="B23" s="66"/>
      <c r="C23" s="67"/>
      <c r="D23" s="68" t="str">
        <f>Q28</f>
        <v/>
      </c>
      <c r="E23" s="69" t="str">
        <f>P28</f>
        <v/>
      </c>
      <c r="F23" s="68" t="str">
        <f>Q27</f>
        <v/>
      </c>
      <c r="G23" s="69" t="str">
        <f>P27</f>
        <v/>
      </c>
      <c r="H23" s="68" t="str">
        <f>Q31</f>
        <v/>
      </c>
      <c r="I23" s="69" t="str">
        <f>P31</f>
        <v/>
      </c>
      <c r="J23" s="70"/>
      <c r="K23" s="71"/>
      <c r="L23" s="68"/>
      <c r="M23" s="69"/>
      <c r="N23" s="72" t="str">
        <f>IF(SUM(D23:M23)=0,"", COUNTIF(K20:K23,"2"))</f>
        <v/>
      </c>
      <c r="O23" s="73" t="str">
        <f>IF(SUM(E23:N23)=0,"", COUNTIF(J20:J23,"2"))</f>
        <v/>
      </c>
      <c r="P23" s="74" t="str">
        <f>IF(SUM(D23:M24)=0,"",SUM(K20:K23))</f>
        <v/>
      </c>
      <c r="Q23" s="75" t="str">
        <f>IF(SUM(D23:M23)=0,"",SUM(J20:J23))</f>
        <v/>
      </c>
      <c r="R23" s="76"/>
      <c r="S23" s="77"/>
      <c r="U23" s="56">
        <f>+V27+V28+V31</f>
        <v>0</v>
      </c>
      <c r="V23" s="57">
        <f>+U27+U28+U31</f>
        <v>0</v>
      </c>
      <c r="W23" s="58">
        <f>+U23-V23</f>
        <v>0</v>
      </c>
    </row>
    <row r="24" spans="1:34" ht="16.5" thickTop="1">
      <c r="A24" s="78"/>
      <c r="B24" s="79" t="s">
        <v>27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s="82"/>
      <c r="U24" s="83"/>
      <c r="V24" s="84" t="s">
        <v>28</v>
      </c>
      <c r="W24" s="85">
        <f>SUM(W20:W23)</f>
        <v>0</v>
      </c>
      <c r="X24" s="84" t="str">
        <f>IF(W24=0,"OK","Virhe")</f>
        <v>OK</v>
      </c>
    </row>
    <row r="25" spans="1:34" ht="16.5" thickBot="1">
      <c r="A25" s="86"/>
      <c r="B25" s="87" t="s">
        <v>29</v>
      </c>
      <c r="C25" s="88"/>
      <c r="D25" s="88"/>
      <c r="E25" s="89"/>
      <c r="F25" s="90" t="s">
        <v>30</v>
      </c>
      <c r="G25" s="91"/>
      <c r="H25" s="92" t="s">
        <v>31</v>
      </c>
      <c r="I25" s="91"/>
      <c r="J25" s="92" t="s">
        <v>32</v>
      </c>
      <c r="K25" s="91"/>
      <c r="L25" s="92" t="s">
        <v>33</v>
      </c>
      <c r="M25" s="91"/>
      <c r="N25" s="92" t="s">
        <v>34</v>
      </c>
      <c r="O25" s="91"/>
      <c r="P25" s="93" t="s">
        <v>35</v>
      </c>
      <c r="Q25" s="94"/>
      <c r="S25" s="95"/>
      <c r="U25" s="96" t="s">
        <v>17</v>
      </c>
      <c r="V25" s="97"/>
      <c r="W25" s="42" t="s">
        <v>18</v>
      </c>
    </row>
    <row r="26" spans="1:34" ht="15.75">
      <c r="A26" s="98" t="s">
        <v>36</v>
      </c>
      <c r="B26" s="99" t="str">
        <f>IF(B20&gt;"",B20,"")</f>
        <v>Herrgård/Lerviks</v>
      </c>
      <c r="C26" s="100" t="str">
        <f>IF(B22&gt;"",B22,"")</f>
        <v>Anttila/Anttila</v>
      </c>
      <c r="D26" s="80"/>
      <c r="E26" s="101"/>
      <c r="F26" s="102">
        <v>9</v>
      </c>
      <c r="G26" s="103"/>
      <c r="H26" s="104">
        <v>8</v>
      </c>
      <c r="I26" s="105"/>
      <c r="J26" s="104"/>
      <c r="K26" s="105"/>
      <c r="L26" s="104"/>
      <c r="M26" s="105"/>
      <c r="N26" s="106"/>
      <c r="O26" s="105"/>
      <c r="P26" s="107">
        <f t="shared" ref="P26:P31" si="11">IF(COUNT(F26:N26)=0,"", COUNTIF(F26:N26,"&gt;=0"))</f>
        <v>2</v>
      </c>
      <c r="Q26" s="108">
        <f t="shared" ref="Q26:Q31" si="12">IF(COUNT(F26:N26)=0,"",(IF(LEFT(F26,1)="-",1,0)+IF(LEFT(H26,1)="-",1,0)+IF(LEFT(J26,1)="-",1,0)+IF(LEFT(L26,1)="-",1,0)+IF(LEFT(N26,1)="-",1,0)))</f>
        <v>0</v>
      </c>
      <c r="R26" s="109"/>
      <c r="S26" s="110"/>
      <c r="U26" s="111">
        <f t="shared" ref="U26:V31" si="13">+Y26+AA26+AC26+AE26+AG26</f>
        <v>22</v>
      </c>
      <c r="V26" s="112">
        <f t="shared" si="13"/>
        <v>17</v>
      </c>
      <c r="W26" s="113">
        <f t="shared" ref="W26:W31" si="14">+U26-V26</f>
        <v>5</v>
      </c>
      <c r="Y26" s="114">
        <f>IF(F26="",0,IF(LEFT(F26,1)="-",ABS(F26),(IF(F26&gt;9,F26+2,11))))</f>
        <v>11</v>
      </c>
      <c r="Z26" s="115">
        <f t="shared" ref="Z26:Z31" si="15">IF(F26="",0,IF(LEFT(F26,1)="-",(IF(ABS(F26)&gt;9,(ABS(F26)+2),11)),F26))</f>
        <v>9</v>
      </c>
      <c r="AA26" s="114">
        <f>IF(H26="",0,IF(LEFT(H26,1)="-",ABS(H26),(IF(H26&gt;9,H26+2,11))))</f>
        <v>11</v>
      </c>
      <c r="AB26" s="115">
        <f t="shared" ref="AB26:AB31" si="16">IF(H26="",0,IF(LEFT(H26,1)="-",(IF(ABS(H26)&gt;9,(ABS(H26)+2),11)),H26))</f>
        <v>8</v>
      </c>
      <c r="AC26" s="114">
        <f>IF(J26="",0,IF(LEFT(J26,1)="-",ABS(J26),(IF(J26&gt;9,J26+2,11))))</f>
        <v>0</v>
      </c>
      <c r="AD26" s="115">
        <f t="shared" ref="AD26:AD31" si="17">IF(J26="",0,IF(LEFT(J26,1)="-",(IF(ABS(J26)&gt;9,(ABS(J26)+2),11)),J26))</f>
        <v>0</v>
      </c>
      <c r="AE26" s="114">
        <f>IF(L26="",0,IF(LEFT(L26,1)="-",ABS(L26),(IF(L26&gt;9,L26+2,11))))</f>
        <v>0</v>
      </c>
      <c r="AF26" s="115">
        <f t="shared" ref="AF26:AF31" si="18">IF(L26="",0,IF(LEFT(L26,1)="-",(IF(ABS(L26)&gt;9,(ABS(L26)+2),11)),L26))</f>
        <v>0</v>
      </c>
      <c r="AG26" s="114">
        <f t="shared" ref="AG26:AG31" si="19">IF(N26="",0,IF(LEFT(N26,1)="-",ABS(N26),(IF(N26&gt;9,N26+2,11))))</f>
        <v>0</v>
      </c>
      <c r="AH26" s="115">
        <f t="shared" ref="AH26:AH31" si="20">IF(N26="",0,IF(LEFT(N26,1)="-",(IF(ABS(N26)&gt;9,(ABS(N26)+2),11)),N26))</f>
        <v>0</v>
      </c>
    </row>
    <row r="27" spans="1:34" ht="15.75">
      <c r="A27" s="98" t="s">
        <v>37</v>
      </c>
      <c r="B27" s="99" t="str">
        <f>IF(B21&gt;"",B21,"")</f>
        <v>Asunmaa/Tuomela</v>
      </c>
      <c r="C27" s="116" t="str">
        <f>IF(B23&gt;"",B23,"")</f>
        <v/>
      </c>
      <c r="D27" s="117"/>
      <c r="E27" s="101"/>
      <c r="F27" s="118"/>
      <c r="G27" s="119"/>
      <c r="H27" s="118"/>
      <c r="I27" s="119"/>
      <c r="J27" s="118"/>
      <c r="K27" s="119"/>
      <c r="L27" s="118"/>
      <c r="M27" s="119"/>
      <c r="N27" s="118"/>
      <c r="O27" s="119"/>
      <c r="P27" s="107" t="str">
        <f t="shared" si="11"/>
        <v/>
      </c>
      <c r="Q27" s="108" t="str">
        <f t="shared" si="12"/>
        <v/>
      </c>
      <c r="R27" s="120"/>
      <c r="S27" s="121"/>
      <c r="U27" s="111">
        <f t="shared" si="13"/>
        <v>0</v>
      </c>
      <c r="V27" s="112">
        <f t="shared" si="13"/>
        <v>0</v>
      </c>
      <c r="W27" s="113">
        <f t="shared" si="14"/>
        <v>0</v>
      </c>
      <c r="Y27" s="122">
        <f>IF(F27="",0,IF(LEFT(F27,1)="-",ABS(F27),(IF(F27&gt;9,F27+2,11))))</f>
        <v>0</v>
      </c>
      <c r="Z27" s="123">
        <f t="shared" si="15"/>
        <v>0</v>
      </c>
      <c r="AA27" s="122">
        <f>IF(H27="",0,IF(LEFT(H27,1)="-",ABS(H27),(IF(H27&gt;9,H27+2,11))))</f>
        <v>0</v>
      </c>
      <c r="AB27" s="123">
        <f t="shared" si="16"/>
        <v>0</v>
      </c>
      <c r="AC27" s="122">
        <f>IF(J27="",0,IF(LEFT(J27,1)="-",ABS(J27),(IF(J27&gt;9,J27+2,11))))</f>
        <v>0</v>
      </c>
      <c r="AD27" s="123">
        <f t="shared" si="17"/>
        <v>0</v>
      </c>
      <c r="AE27" s="122">
        <f>IF(L27="",0,IF(LEFT(L27,1)="-",ABS(L27),(IF(L27&gt;9,L27+2,11))))</f>
        <v>0</v>
      </c>
      <c r="AF27" s="123">
        <f t="shared" si="18"/>
        <v>0</v>
      </c>
      <c r="AG27" s="122">
        <f t="shared" si="19"/>
        <v>0</v>
      </c>
      <c r="AH27" s="123">
        <f t="shared" si="20"/>
        <v>0</v>
      </c>
    </row>
    <row r="28" spans="1:34" ht="16.5" thickBot="1">
      <c r="A28" s="98" t="s">
        <v>38</v>
      </c>
      <c r="B28" s="124" t="str">
        <f>IF(B20&gt;"",B20,"")</f>
        <v>Herrgård/Lerviks</v>
      </c>
      <c r="C28" s="125" t="str">
        <f>IF(B23&gt;"",B23,"")</f>
        <v/>
      </c>
      <c r="D28" s="88"/>
      <c r="E28" s="89"/>
      <c r="F28" s="126"/>
      <c r="G28" s="127"/>
      <c r="H28" s="126"/>
      <c r="I28" s="127"/>
      <c r="J28" s="126"/>
      <c r="K28" s="127"/>
      <c r="L28" s="126"/>
      <c r="M28" s="127"/>
      <c r="N28" s="126"/>
      <c r="O28" s="127"/>
      <c r="P28" s="107" t="str">
        <f t="shared" si="11"/>
        <v/>
      </c>
      <c r="Q28" s="108" t="str">
        <f t="shared" si="12"/>
        <v/>
      </c>
      <c r="R28" s="120"/>
      <c r="S28" s="121"/>
      <c r="U28" s="111">
        <f t="shared" si="13"/>
        <v>0</v>
      </c>
      <c r="V28" s="112">
        <f t="shared" si="13"/>
        <v>0</v>
      </c>
      <c r="W28" s="113">
        <f t="shared" si="14"/>
        <v>0</v>
      </c>
      <c r="Y28" s="122">
        <f t="shared" ref="Y28:AE31" si="21">IF(F28="",0,IF(LEFT(F28,1)="-",ABS(F28),(IF(F28&gt;9,F28+2,11))))</f>
        <v>0</v>
      </c>
      <c r="Z28" s="123">
        <f t="shared" si="15"/>
        <v>0</v>
      </c>
      <c r="AA28" s="122">
        <f t="shared" si="21"/>
        <v>0</v>
      </c>
      <c r="AB28" s="123">
        <f t="shared" si="16"/>
        <v>0</v>
      </c>
      <c r="AC28" s="122">
        <f t="shared" si="21"/>
        <v>0</v>
      </c>
      <c r="AD28" s="123">
        <f t="shared" si="17"/>
        <v>0</v>
      </c>
      <c r="AE28" s="122">
        <f t="shared" si="21"/>
        <v>0</v>
      </c>
      <c r="AF28" s="123">
        <f t="shared" si="18"/>
        <v>0</v>
      </c>
      <c r="AG28" s="122">
        <f t="shared" si="19"/>
        <v>0</v>
      </c>
      <c r="AH28" s="123">
        <f t="shared" si="20"/>
        <v>0</v>
      </c>
    </row>
    <row r="29" spans="1:34" ht="15.75">
      <c r="A29" s="98" t="s">
        <v>39</v>
      </c>
      <c r="B29" s="99" t="str">
        <f>IF(B21&gt;"",B21,"")</f>
        <v>Asunmaa/Tuomela</v>
      </c>
      <c r="C29" s="116" t="str">
        <f>IF(B22&gt;"",B22,"")</f>
        <v>Anttila/Anttila</v>
      </c>
      <c r="D29" s="80"/>
      <c r="E29" s="101"/>
      <c r="F29" s="104">
        <v>4</v>
      </c>
      <c r="G29" s="105"/>
      <c r="H29" s="104">
        <v>-8</v>
      </c>
      <c r="I29" s="105"/>
      <c r="J29" s="104">
        <v>8</v>
      </c>
      <c r="K29" s="105"/>
      <c r="L29" s="104"/>
      <c r="M29" s="105"/>
      <c r="N29" s="104"/>
      <c r="O29" s="105"/>
      <c r="P29" s="107">
        <f t="shared" si="11"/>
        <v>2</v>
      </c>
      <c r="Q29" s="108">
        <f t="shared" si="12"/>
        <v>1</v>
      </c>
      <c r="R29" s="120"/>
      <c r="S29" s="121"/>
      <c r="U29" s="111">
        <f t="shared" si="13"/>
        <v>30</v>
      </c>
      <c r="V29" s="112">
        <f t="shared" si="13"/>
        <v>23</v>
      </c>
      <c r="W29" s="113">
        <f t="shared" si="14"/>
        <v>7</v>
      </c>
      <c r="Y29" s="122">
        <f t="shared" si="21"/>
        <v>11</v>
      </c>
      <c r="Z29" s="123">
        <f t="shared" si="15"/>
        <v>4</v>
      </c>
      <c r="AA29" s="122">
        <f t="shared" si="21"/>
        <v>8</v>
      </c>
      <c r="AB29" s="123">
        <f t="shared" si="16"/>
        <v>11</v>
      </c>
      <c r="AC29" s="122">
        <f t="shared" si="21"/>
        <v>11</v>
      </c>
      <c r="AD29" s="123">
        <f t="shared" si="17"/>
        <v>8</v>
      </c>
      <c r="AE29" s="122">
        <f t="shared" si="21"/>
        <v>0</v>
      </c>
      <c r="AF29" s="123">
        <f t="shared" si="18"/>
        <v>0</v>
      </c>
      <c r="AG29" s="122">
        <f t="shared" si="19"/>
        <v>0</v>
      </c>
      <c r="AH29" s="123">
        <f t="shared" si="20"/>
        <v>0</v>
      </c>
    </row>
    <row r="30" spans="1:34" ht="15.75">
      <c r="A30" s="98" t="s">
        <v>40</v>
      </c>
      <c r="B30" s="99" t="str">
        <f>IF(B20&gt;"",B20,"")</f>
        <v>Herrgård/Lerviks</v>
      </c>
      <c r="C30" s="116" t="str">
        <f>IF(B21&gt;"",B21,"")</f>
        <v>Asunmaa/Tuomela</v>
      </c>
      <c r="D30" s="117"/>
      <c r="E30" s="101"/>
      <c r="F30" s="118">
        <v>-9</v>
      </c>
      <c r="G30" s="119"/>
      <c r="H30" s="118">
        <v>4</v>
      </c>
      <c r="I30" s="119"/>
      <c r="J30" s="128">
        <v>8</v>
      </c>
      <c r="K30" s="119"/>
      <c r="L30" s="118"/>
      <c r="M30" s="119"/>
      <c r="N30" s="118"/>
      <c r="O30" s="119"/>
      <c r="P30" s="107">
        <f t="shared" si="11"/>
        <v>2</v>
      </c>
      <c r="Q30" s="108">
        <f t="shared" si="12"/>
        <v>1</v>
      </c>
      <c r="R30" s="120"/>
      <c r="S30" s="121"/>
      <c r="U30" s="111">
        <f t="shared" si="13"/>
        <v>31</v>
      </c>
      <c r="V30" s="112">
        <f t="shared" si="13"/>
        <v>23</v>
      </c>
      <c r="W30" s="113">
        <f t="shared" si="14"/>
        <v>8</v>
      </c>
      <c r="Y30" s="122">
        <f t="shared" si="21"/>
        <v>9</v>
      </c>
      <c r="Z30" s="123">
        <f t="shared" si="15"/>
        <v>11</v>
      </c>
      <c r="AA30" s="122">
        <f t="shared" si="21"/>
        <v>11</v>
      </c>
      <c r="AB30" s="123">
        <f t="shared" si="16"/>
        <v>4</v>
      </c>
      <c r="AC30" s="122">
        <f t="shared" si="21"/>
        <v>11</v>
      </c>
      <c r="AD30" s="123">
        <f t="shared" si="17"/>
        <v>8</v>
      </c>
      <c r="AE30" s="122">
        <f t="shared" si="21"/>
        <v>0</v>
      </c>
      <c r="AF30" s="123">
        <f t="shared" si="18"/>
        <v>0</v>
      </c>
      <c r="AG30" s="122">
        <f t="shared" si="19"/>
        <v>0</v>
      </c>
      <c r="AH30" s="123">
        <f t="shared" si="20"/>
        <v>0</v>
      </c>
    </row>
    <row r="31" spans="1:34" ht="16.5" thickBot="1">
      <c r="A31" s="129" t="s">
        <v>41</v>
      </c>
      <c r="B31" s="130" t="str">
        <f>IF(B22&gt;"",B22,"")</f>
        <v>Anttila/Anttila</v>
      </c>
      <c r="C31" s="131" t="str">
        <f>IF(B23&gt;"",B23,"")</f>
        <v/>
      </c>
      <c r="D31" s="132"/>
      <c r="E31" s="133"/>
      <c r="F31" s="134"/>
      <c r="G31" s="135"/>
      <c r="H31" s="134"/>
      <c r="I31" s="135"/>
      <c r="J31" s="134"/>
      <c r="K31" s="135"/>
      <c r="L31" s="134"/>
      <c r="M31" s="135"/>
      <c r="N31" s="134"/>
      <c r="O31" s="135"/>
      <c r="P31" s="136" t="str">
        <f t="shared" si="11"/>
        <v/>
      </c>
      <c r="Q31" s="137" t="str">
        <f t="shared" si="12"/>
        <v/>
      </c>
      <c r="R31" s="138"/>
      <c r="S31" s="139"/>
      <c r="U31" s="111">
        <f t="shared" si="13"/>
        <v>0</v>
      </c>
      <c r="V31" s="112">
        <f t="shared" si="13"/>
        <v>0</v>
      </c>
      <c r="W31" s="113">
        <f t="shared" si="14"/>
        <v>0</v>
      </c>
      <c r="Y31" s="140">
        <f t="shared" si="21"/>
        <v>0</v>
      </c>
      <c r="Z31" s="141">
        <f t="shared" si="15"/>
        <v>0</v>
      </c>
      <c r="AA31" s="140">
        <f t="shared" si="21"/>
        <v>0</v>
      </c>
      <c r="AB31" s="141">
        <f t="shared" si="16"/>
        <v>0</v>
      </c>
      <c r="AC31" s="140">
        <f t="shared" si="21"/>
        <v>0</v>
      </c>
      <c r="AD31" s="141">
        <f t="shared" si="17"/>
        <v>0</v>
      </c>
      <c r="AE31" s="140">
        <f t="shared" si="21"/>
        <v>0</v>
      </c>
      <c r="AF31" s="141">
        <f t="shared" si="18"/>
        <v>0</v>
      </c>
      <c r="AG31" s="140">
        <f t="shared" si="19"/>
        <v>0</v>
      </c>
      <c r="AH31" s="141">
        <f t="shared" si="20"/>
        <v>0</v>
      </c>
    </row>
    <row r="32" spans="1:34" ht="16.5" thickTop="1" thickBot="1"/>
    <row r="33" spans="1:34" ht="16.5" thickTop="1">
      <c r="A33" s="1"/>
      <c r="B33" s="2" t="s">
        <v>69</v>
      </c>
      <c r="C33" s="3"/>
      <c r="D33" s="3"/>
      <c r="E33" s="3"/>
      <c r="F33" s="4"/>
      <c r="G33" s="3"/>
      <c r="H33" s="5" t="s">
        <v>1</v>
      </c>
      <c r="I33" s="6"/>
      <c r="J33" s="7" t="s">
        <v>179</v>
      </c>
      <c r="K33" s="8"/>
      <c r="L33" s="8"/>
      <c r="M33" s="9"/>
      <c r="N33" s="10" t="s">
        <v>3</v>
      </c>
      <c r="O33" s="11"/>
      <c r="P33" s="11"/>
      <c r="Q33" s="12">
        <v>3</v>
      </c>
      <c r="R33" s="13"/>
      <c r="S33" s="14"/>
    </row>
    <row r="34" spans="1:34" ht="16.5" thickBot="1">
      <c r="A34" s="15"/>
      <c r="B34" s="16" t="s">
        <v>180</v>
      </c>
      <c r="C34" s="17" t="s">
        <v>4</v>
      </c>
      <c r="D34" s="18"/>
      <c r="E34" s="19"/>
      <c r="F34" s="20"/>
      <c r="G34" s="21" t="s">
        <v>5</v>
      </c>
      <c r="H34" s="22"/>
      <c r="I34" s="22"/>
      <c r="J34" s="23">
        <v>43513</v>
      </c>
      <c r="K34" s="23"/>
      <c r="L34" s="23"/>
      <c r="M34" s="24"/>
      <c r="N34" s="25" t="s">
        <v>6</v>
      </c>
      <c r="O34" s="26"/>
      <c r="P34" s="26"/>
      <c r="Q34" s="185">
        <v>0.58333333333333337</v>
      </c>
      <c r="R34" s="27"/>
      <c r="S34" s="28"/>
    </row>
    <row r="35" spans="1:34" ht="16.5" thickTop="1">
      <c r="A35" s="29"/>
      <c r="B35" s="30" t="s">
        <v>7</v>
      </c>
      <c r="C35" s="31" t="s">
        <v>8</v>
      </c>
      <c r="D35" s="32" t="s">
        <v>9</v>
      </c>
      <c r="E35" s="33"/>
      <c r="F35" s="32" t="s">
        <v>10</v>
      </c>
      <c r="G35" s="33"/>
      <c r="H35" s="32" t="s">
        <v>11</v>
      </c>
      <c r="I35" s="33"/>
      <c r="J35" s="32" t="s">
        <v>12</v>
      </c>
      <c r="K35" s="33"/>
      <c r="L35" s="32"/>
      <c r="M35" s="33"/>
      <c r="N35" s="34" t="s">
        <v>13</v>
      </c>
      <c r="O35" s="35" t="s">
        <v>14</v>
      </c>
      <c r="P35" s="36" t="s">
        <v>15</v>
      </c>
      <c r="Q35" s="37"/>
      <c r="R35" s="38" t="s">
        <v>16</v>
      </c>
      <c r="S35" s="39"/>
      <c r="U35" s="40" t="s">
        <v>17</v>
      </c>
      <c r="V35" s="41"/>
      <c r="W35" s="42" t="s">
        <v>18</v>
      </c>
    </row>
    <row r="36" spans="1:34">
      <c r="A36" s="43" t="s">
        <v>9</v>
      </c>
      <c r="B36" s="44" t="s">
        <v>188</v>
      </c>
      <c r="C36" s="45" t="s">
        <v>189</v>
      </c>
      <c r="D36" s="46"/>
      <c r="E36" s="47"/>
      <c r="F36" s="48">
        <f>+P46</f>
        <v>1</v>
      </c>
      <c r="G36" s="49">
        <f>+Q46</f>
        <v>2</v>
      </c>
      <c r="H36" s="48">
        <f>P42</f>
        <v>2</v>
      </c>
      <c r="I36" s="49">
        <f>Q42</f>
        <v>0</v>
      </c>
      <c r="J36" s="48" t="str">
        <f>P44</f>
        <v/>
      </c>
      <c r="K36" s="49" t="str">
        <f>Q44</f>
        <v/>
      </c>
      <c r="L36" s="48"/>
      <c r="M36" s="49"/>
      <c r="N36" s="50">
        <f>IF(SUM(D36:M36)=0,"", COUNTIF(E36:E39,"2"))</f>
        <v>1</v>
      </c>
      <c r="O36" s="51">
        <f>IF(SUM(E36:N36)=0,"", COUNTIF(D36:D39,"2"))</f>
        <v>1</v>
      </c>
      <c r="P36" s="52">
        <f>IF(SUM(D36:M36)=0,"",SUM(E36:E39))</f>
        <v>3</v>
      </c>
      <c r="Q36" s="53">
        <f>IF(SUM(D36:M36)=0,"",SUM(D36:D39))</f>
        <v>2</v>
      </c>
      <c r="R36" s="54">
        <v>2</v>
      </c>
      <c r="S36" s="55"/>
      <c r="U36" s="56">
        <f>+U42+U44+U46</f>
        <v>44</v>
      </c>
      <c r="V36" s="57">
        <f>+V42+V44+V46</f>
        <v>39</v>
      </c>
      <c r="W36" s="58">
        <f>+U36-V36</f>
        <v>5</v>
      </c>
    </row>
    <row r="37" spans="1:34">
      <c r="A37" s="59" t="s">
        <v>10</v>
      </c>
      <c r="B37" s="44" t="s">
        <v>190</v>
      </c>
      <c r="C37" s="60" t="s">
        <v>85</v>
      </c>
      <c r="D37" s="61">
        <f>+Q46</f>
        <v>2</v>
      </c>
      <c r="E37" s="62">
        <f>+P46</f>
        <v>1</v>
      </c>
      <c r="F37" s="63"/>
      <c r="G37" s="64"/>
      <c r="H37" s="61">
        <f>P45</f>
        <v>2</v>
      </c>
      <c r="I37" s="62">
        <f>Q45</f>
        <v>0</v>
      </c>
      <c r="J37" s="61" t="str">
        <f>P43</f>
        <v/>
      </c>
      <c r="K37" s="62" t="str">
        <f>Q43</f>
        <v/>
      </c>
      <c r="L37" s="61"/>
      <c r="M37" s="62"/>
      <c r="N37" s="50">
        <f>IF(SUM(D37:M37)=0,"", COUNTIF(G36:G39,"2"))</f>
        <v>2</v>
      </c>
      <c r="O37" s="51">
        <f>IF(SUM(E37:N37)=0,"", COUNTIF(F36:F39,"2"))</f>
        <v>0</v>
      </c>
      <c r="P37" s="52">
        <f>IF(SUM(D37:M37)=0,"",SUM(G36:G39))</f>
        <v>4</v>
      </c>
      <c r="Q37" s="53">
        <f>IF(SUM(D37:M37)=0,"",SUM(F36:F39))</f>
        <v>1</v>
      </c>
      <c r="R37" s="54">
        <v>1</v>
      </c>
      <c r="S37" s="55"/>
      <c r="U37" s="56">
        <f>+U43+U45+V46</f>
        <v>51</v>
      </c>
      <c r="V37" s="57">
        <f>+V43+V45+U46</f>
        <v>35</v>
      </c>
      <c r="W37" s="58">
        <f>+U37-V37</f>
        <v>16</v>
      </c>
    </row>
    <row r="38" spans="1:34">
      <c r="A38" s="59" t="s">
        <v>11</v>
      </c>
      <c r="B38" s="44" t="s">
        <v>191</v>
      </c>
      <c r="C38" s="60" t="s">
        <v>73</v>
      </c>
      <c r="D38" s="61">
        <f>+Q42</f>
        <v>0</v>
      </c>
      <c r="E38" s="62">
        <f>+P42</f>
        <v>2</v>
      </c>
      <c r="F38" s="61">
        <f>Q45</f>
        <v>0</v>
      </c>
      <c r="G38" s="62">
        <f>P45</f>
        <v>2</v>
      </c>
      <c r="H38" s="63"/>
      <c r="I38" s="64"/>
      <c r="J38" s="61" t="str">
        <f>P47</f>
        <v/>
      </c>
      <c r="K38" s="62" t="str">
        <f>Q47</f>
        <v/>
      </c>
      <c r="L38" s="61"/>
      <c r="M38" s="62"/>
      <c r="N38" s="50">
        <f>IF(SUM(D38:M38)=0,"", COUNTIF(I36:I39,"2"))</f>
        <v>0</v>
      </c>
      <c r="O38" s="51">
        <f>IF(SUM(E38:N38)=0,"", COUNTIF(H36:H39,"2"))</f>
        <v>2</v>
      </c>
      <c r="P38" s="52">
        <f>IF(SUM(D38:M38)=0,"",SUM(I36:I39))</f>
        <v>0</v>
      </c>
      <c r="Q38" s="53">
        <f>IF(SUM(D38:M38)=0,"",SUM(H36:H39))</f>
        <v>4</v>
      </c>
      <c r="R38" s="54">
        <v>3</v>
      </c>
      <c r="S38" s="55"/>
      <c r="U38" s="56">
        <f>+V42+V45+U47</f>
        <v>23</v>
      </c>
      <c r="V38" s="57">
        <f>+U42+U45+V47</f>
        <v>44</v>
      </c>
      <c r="W38" s="58">
        <f>+U38-V38</f>
        <v>-21</v>
      </c>
    </row>
    <row r="39" spans="1:34" ht="15.75" thickBot="1">
      <c r="A39" s="65" t="s">
        <v>12</v>
      </c>
      <c r="B39" s="66"/>
      <c r="C39" s="67"/>
      <c r="D39" s="68" t="str">
        <f>Q44</f>
        <v/>
      </c>
      <c r="E39" s="69" t="str">
        <f>P44</f>
        <v/>
      </c>
      <c r="F39" s="68" t="str">
        <f>Q43</f>
        <v/>
      </c>
      <c r="G39" s="69" t="str">
        <f>P43</f>
        <v/>
      </c>
      <c r="H39" s="68" t="str">
        <f>Q47</f>
        <v/>
      </c>
      <c r="I39" s="69" t="str">
        <f>P47</f>
        <v/>
      </c>
      <c r="J39" s="70"/>
      <c r="K39" s="71"/>
      <c r="L39" s="68"/>
      <c r="M39" s="69"/>
      <c r="N39" s="72" t="str">
        <f>IF(SUM(D39:M39)=0,"", COUNTIF(K36:K39,"2"))</f>
        <v/>
      </c>
      <c r="O39" s="73" t="str">
        <f>IF(SUM(E39:N39)=0,"", COUNTIF(J36:J39,"2"))</f>
        <v/>
      </c>
      <c r="P39" s="74" t="str">
        <f>IF(SUM(D39:M40)=0,"",SUM(K36:K39))</f>
        <v/>
      </c>
      <c r="Q39" s="75" t="str">
        <f>IF(SUM(D39:M39)=0,"",SUM(J36:J39))</f>
        <v/>
      </c>
      <c r="R39" s="76"/>
      <c r="S39" s="77"/>
      <c r="U39" s="56">
        <f>+V43+V44+V47</f>
        <v>0</v>
      </c>
      <c r="V39" s="57">
        <f>+U43+U44+U47</f>
        <v>0</v>
      </c>
      <c r="W39" s="58">
        <f>+U39-V39</f>
        <v>0</v>
      </c>
    </row>
    <row r="40" spans="1:34" ht="16.5" thickTop="1">
      <c r="A40" s="78"/>
      <c r="B40" s="79" t="s">
        <v>27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1"/>
      <c r="S40" s="82"/>
      <c r="U40" s="83"/>
      <c r="V40" s="84" t="s">
        <v>28</v>
      </c>
      <c r="W40" s="85">
        <f>SUM(W36:W39)</f>
        <v>0</v>
      </c>
      <c r="X40" s="84" t="str">
        <f>IF(W40=0,"OK","Virhe")</f>
        <v>OK</v>
      </c>
    </row>
    <row r="41" spans="1:34" ht="16.5" thickBot="1">
      <c r="A41" s="86"/>
      <c r="B41" s="87" t="s">
        <v>29</v>
      </c>
      <c r="C41" s="88"/>
      <c r="D41" s="88"/>
      <c r="E41" s="89"/>
      <c r="F41" s="90" t="s">
        <v>30</v>
      </c>
      <c r="G41" s="91"/>
      <c r="H41" s="92" t="s">
        <v>31</v>
      </c>
      <c r="I41" s="91"/>
      <c r="J41" s="92" t="s">
        <v>32</v>
      </c>
      <c r="K41" s="91"/>
      <c r="L41" s="92" t="s">
        <v>33</v>
      </c>
      <c r="M41" s="91"/>
      <c r="N41" s="92" t="s">
        <v>34</v>
      </c>
      <c r="O41" s="91"/>
      <c r="P41" s="93" t="s">
        <v>35</v>
      </c>
      <c r="Q41" s="94"/>
      <c r="S41" s="95"/>
      <c r="U41" s="96" t="s">
        <v>17</v>
      </c>
      <c r="V41" s="97"/>
      <c r="W41" s="42" t="s">
        <v>18</v>
      </c>
    </row>
    <row r="42" spans="1:34" ht="15.75">
      <c r="A42" s="98" t="s">
        <v>36</v>
      </c>
      <c r="B42" s="99" t="str">
        <f>IF(B36&gt;"",B36,"")</f>
        <v>Norrbo/Norrbo</v>
      </c>
      <c r="C42" s="100" t="str">
        <f>IF(B38&gt;"",B38,"")</f>
        <v>Kärki/Kuivinen</v>
      </c>
      <c r="D42" s="80"/>
      <c r="E42" s="101"/>
      <c r="F42" s="102">
        <v>7</v>
      </c>
      <c r="G42" s="103"/>
      <c r="H42" s="104">
        <v>3</v>
      </c>
      <c r="I42" s="105"/>
      <c r="J42" s="104"/>
      <c r="K42" s="105"/>
      <c r="L42" s="104"/>
      <c r="M42" s="105"/>
      <c r="N42" s="106"/>
      <c r="O42" s="105"/>
      <c r="P42" s="107">
        <f t="shared" ref="P42:P47" si="22">IF(COUNT(F42:N42)=0,"", COUNTIF(F42:N42,"&gt;=0"))</f>
        <v>2</v>
      </c>
      <c r="Q42" s="108">
        <f t="shared" ref="Q42:Q47" si="23">IF(COUNT(F42:N42)=0,"",(IF(LEFT(F42,1)="-",1,0)+IF(LEFT(H42,1)="-",1,0)+IF(LEFT(J42,1)="-",1,0)+IF(LEFT(L42,1)="-",1,0)+IF(LEFT(N42,1)="-",1,0)))</f>
        <v>0</v>
      </c>
      <c r="R42" s="109"/>
      <c r="S42" s="110"/>
      <c r="U42" s="111">
        <f t="shared" ref="U42:V47" si="24">+Y42+AA42+AC42+AE42+AG42</f>
        <v>22</v>
      </c>
      <c r="V42" s="112">
        <f t="shared" si="24"/>
        <v>10</v>
      </c>
      <c r="W42" s="113">
        <f t="shared" ref="W42:W47" si="25">+U42-V42</f>
        <v>12</v>
      </c>
      <c r="Y42" s="114">
        <f>IF(F42="",0,IF(LEFT(F42,1)="-",ABS(F42),(IF(F42&gt;9,F42+2,11))))</f>
        <v>11</v>
      </c>
      <c r="Z42" s="115">
        <f t="shared" ref="Z42:Z47" si="26">IF(F42="",0,IF(LEFT(F42,1)="-",(IF(ABS(F42)&gt;9,(ABS(F42)+2),11)),F42))</f>
        <v>7</v>
      </c>
      <c r="AA42" s="114">
        <f>IF(H42="",0,IF(LEFT(H42,1)="-",ABS(H42),(IF(H42&gt;9,H42+2,11))))</f>
        <v>11</v>
      </c>
      <c r="AB42" s="115">
        <f t="shared" ref="AB42:AB47" si="27">IF(H42="",0,IF(LEFT(H42,1)="-",(IF(ABS(H42)&gt;9,(ABS(H42)+2),11)),H42))</f>
        <v>3</v>
      </c>
      <c r="AC42" s="114">
        <f>IF(J42="",0,IF(LEFT(J42,1)="-",ABS(J42),(IF(J42&gt;9,J42+2,11))))</f>
        <v>0</v>
      </c>
      <c r="AD42" s="115">
        <f t="shared" ref="AD42:AD47" si="28">IF(J42="",0,IF(LEFT(J42,1)="-",(IF(ABS(J42)&gt;9,(ABS(J42)+2),11)),J42))</f>
        <v>0</v>
      </c>
      <c r="AE42" s="114">
        <f>IF(L42="",0,IF(LEFT(L42,1)="-",ABS(L42),(IF(L42&gt;9,L42+2,11))))</f>
        <v>0</v>
      </c>
      <c r="AF42" s="115">
        <f t="shared" ref="AF42:AF47" si="29">IF(L42="",0,IF(LEFT(L42,1)="-",(IF(ABS(L42)&gt;9,(ABS(L42)+2),11)),L42))</f>
        <v>0</v>
      </c>
      <c r="AG42" s="114">
        <f t="shared" ref="AG42:AG47" si="30">IF(N42="",0,IF(LEFT(N42,1)="-",ABS(N42),(IF(N42&gt;9,N42+2,11))))</f>
        <v>0</v>
      </c>
      <c r="AH42" s="115">
        <f t="shared" ref="AH42:AH47" si="31">IF(N42="",0,IF(LEFT(N42,1)="-",(IF(ABS(N42)&gt;9,(ABS(N42)+2),11)),N42))</f>
        <v>0</v>
      </c>
    </row>
    <row r="43" spans="1:34" ht="15.75">
      <c r="A43" s="98" t="s">
        <v>37</v>
      </c>
      <c r="B43" s="99" t="str">
        <f>IF(B37&gt;"",B37,"")</f>
        <v>Haavisto/Lindroos</v>
      </c>
      <c r="C43" s="116" t="str">
        <f>IF(B39&gt;"",B39,"")</f>
        <v/>
      </c>
      <c r="D43" s="117"/>
      <c r="E43" s="101"/>
      <c r="F43" s="118"/>
      <c r="G43" s="119"/>
      <c r="H43" s="118"/>
      <c r="I43" s="119"/>
      <c r="J43" s="118"/>
      <c r="K43" s="119"/>
      <c r="L43" s="118"/>
      <c r="M43" s="119"/>
      <c r="N43" s="118"/>
      <c r="O43" s="119"/>
      <c r="P43" s="107" t="str">
        <f t="shared" si="22"/>
        <v/>
      </c>
      <c r="Q43" s="108" t="str">
        <f t="shared" si="23"/>
        <v/>
      </c>
      <c r="R43" s="120"/>
      <c r="S43" s="121"/>
      <c r="U43" s="111">
        <f t="shared" si="24"/>
        <v>0</v>
      </c>
      <c r="V43" s="112">
        <f t="shared" si="24"/>
        <v>0</v>
      </c>
      <c r="W43" s="113">
        <f t="shared" si="25"/>
        <v>0</v>
      </c>
      <c r="Y43" s="122">
        <f>IF(F43="",0,IF(LEFT(F43,1)="-",ABS(F43),(IF(F43&gt;9,F43+2,11))))</f>
        <v>0</v>
      </c>
      <c r="Z43" s="123">
        <f t="shared" si="26"/>
        <v>0</v>
      </c>
      <c r="AA43" s="122">
        <f>IF(H43="",0,IF(LEFT(H43,1)="-",ABS(H43),(IF(H43&gt;9,H43+2,11))))</f>
        <v>0</v>
      </c>
      <c r="AB43" s="123">
        <f t="shared" si="27"/>
        <v>0</v>
      </c>
      <c r="AC43" s="122">
        <f>IF(J43="",0,IF(LEFT(J43,1)="-",ABS(J43),(IF(J43&gt;9,J43+2,11))))</f>
        <v>0</v>
      </c>
      <c r="AD43" s="123">
        <f t="shared" si="28"/>
        <v>0</v>
      </c>
      <c r="AE43" s="122">
        <f>IF(L43="",0,IF(LEFT(L43,1)="-",ABS(L43),(IF(L43&gt;9,L43+2,11))))</f>
        <v>0</v>
      </c>
      <c r="AF43" s="123">
        <f t="shared" si="29"/>
        <v>0</v>
      </c>
      <c r="AG43" s="122">
        <f t="shared" si="30"/>
        <v>0</v>
      </c>
      <c r="AH43" s="123">
        <f t="shared" si="31"/>
        <v>0</v>
      </c>
    </row>
    <row r="44" spans="1:34" ht="16.5" thickBot="1">
      <c r="A44" s="98" t="s">
        <v>38</v>
      </c>
      <c r="B44" s="124" t="str">
        <f>IF(B36&gt;"",B36,"")</f>
        <v>Norrbo/Norrbo</v>
      </c>
      <c r="C44" s="125" t="str">
        <f>IF(B39&gt;"",B39,"")</f>
        <v/>
      </c>
      <c r="D44" s="88"/>
      <c r="E44" s="89"/>
      <c r="F44" s="126"/>
      <c r="G44" s="127"/>
      <c r="H44" s="126"/>
      <c r="I44" s="127"/>
      <c r="J44" s="126"/>
      <c r="K44" s="127"/>
      <c r="L44" s="126"/>
      <c r="M44" s="127"/>
      <c r="N44" s="126"/>
      <c r="O44" s="127"/>
      <c r="P44" s="107" t="str">
        <f t="shared" si="22"/>
        <v/>
      </c>
      <c r="Q44" s="108" t="str">
        <f t="shared" si="23"/>
        <v/>
      </c>
      <c r="R44" s="120"/>
      <c r="S44" s="121"/>
      <c r="U44" s="111">
        <f t="shared" si="24"/>
        <v>0</v>
      </c>
      <c r="V44" s="112">
        <f t="shared" si="24"/>
        <v>0</v>
      </c>
      <c r="W44" s="113">
        <f t="shared" si="25"/>
        <v>0</v>
      </c>
      <c r="Y44" s="122">
        <f t="shared" ref="Y44:AE47" si="32">IF(F44="",0,IF(LEFT(F44,1)="-",ABS(F44),(IF(F44&gt;9,F44+2,11))))</f>
        <v>0</v>
      </c>
      <c r="Z44" s="123">
        <f t="shared" si="26"/>
        <v>0</v>
      </c>
      <c r="AA44" s="122">
        <f t="shared" si="32"/>
        <v>0</v>
      </c>
      <c r="AB44" s="123">
        <f t="shared" si="27"/>
        <v>0</v>
      </c>
      <c r="AC44" s="122">
        <f t="shared" si="32"/>
        <v>0</v>
      </c>
      <c r="AD44" s="123">
        <f t="shared" si="28"/>
        <v>0</v>
      </c>
      <c r="AE44" s="122">
        <f t="shared" si="32"/>
        <v>0</v>
      </c>
      <c r="AF44" s="123">
        <f t="shared" si="29"/>
        <v>0</v>
      </c>
      <c r="AG44" s="122">
        <f t="shared" si="30"/>
        <v>0</v>
      </c>
      <c r="AH44" s="123">
        <f t="shared" si="31"/>
        <v>0</v>
      </c>
    </row>
    <row r="45" spans="1:34" ht="15.75">
      <c r="A45" s="98" t="s">
        <v>39</v>
      </c>
      <c r="B45" s="99" t="str">
        <f>IF(B37&gt;"",B37,"")</f>
        <v>Haavisto/Lindroos</v>
      </c>
      <c r="C45" s="116" t="str">
        <f>IF(B38&gt;"",B38,"")</f>
        <v>Kärki/Kuivinen</v>
      </c>
      <c r="D45" s="80"/>
      <c r="E45" s="101"/>
      <c r="F45" s="104">
        <v>7</v>
      </c>
      <c r="G45" s="105"/>
      <c r="H45" s="104">
        <v>6</v>
      </c>
      <c r="I45" s="105"/>
      <c r="J45" s="104"/>
      <c r="K45" s="105"/>
      <c r="L45" s="104"/>
      <c r="M45" s="105"/>
      <c r="N45" s="104"/>
      <c r="O45" s="105"/>
      <c r="P45" s="107">
        <f t="shared" si="22"/>
        <v>2</v>
      </c>
      <c r="Q45" s="108">
        <f t="shared" si="23"/>
        <v>0</v>
      </c>
      <c r="R45" s="120"/>
      <c r="S45" s="121"/>
      <c r="U45" s="111">
        <f t="shared" si="24"/>
        <v>22</v>
      </c>
      <c r="V45" s="112">
        <f t="shared" si="24"/>
        <v>13</v>
      </c>
      <c r="W45" s="113">
        <f t="shared" si="25"/>
        <v>9</v>
      </c>
      <c r="Y45" s="122">
        <f t="shared" si="32"/>
        <v>11</v>
      </c>
      <c r="Z45" s="123">
        <f t="shared" si="26"/>
        <v>7</v>
      </c>
      <c r="AA45" s="122">
        <f t="shared" si="32"/>
        <v>11</v>
      </c>
      <c r="AB45" s="123">
        <f t="shared" si="27"/>
        <v>6</v>
      </c>
      <c r="AC45" s="122">
        <f t="shared" si="32"/>
        <v>0</v>
      </c>
      <c r="AD45" s="123">
        <f t="shared" si="28"/>
        <v>0</v>
      </c>
      <c r="AE45" s="122">
        <f t="shared" si="32"/>
        <v>0</v>
      </c>
      <c r="AF45" s="123">
        <f t="shared" si="29"/>
        <v>0</v>
      </c>
      <c r="AG45" s="122">
        <f t="shared" si="30"/>
        <v>0</v>
      </c>
      <c r="AH45" s="123">
        <f t="shared" si="31"/>
        <v>0</v>
      </c>
    </row>
    <row r="46" spans="1:34" ht="15.75">
      <c r="A46" s="98" t="s">
        <v>40</v>
      </c>
      <c r="B46" s="99" t="str">
        <f>IF(B36&gt;"",B36,"")</f>
        <v>Norrbo/Norrbo</v>
      </c>
      <c r="C46" s="116" t="str">
        <f>IF(B37&gt;"",B37,"")</f>
        <v>Haavisto/Lindroos</v>
      </c>
      <c r="D46" s="117"/>
      <c r="E46" s="101"/>
      <c r="F46" s="118">
        <v>7</v>
      </c>
      <c r="G46" s="119"/>
      <c r="H46" s="118">
        <v>-5</v>
      </c>
      <c r="I46" s="119"/>
      <c r="J46" s="128">
        <v>-6</v>
      </c>
      <c r="K46" s="119"/>
      <c r="L46" s="118"/>
      <c r="M46" s="119"/>
      <c r="N46" s="118"/>
      <c r="O46" s="119"/>
      <c r="P46" s="107">
        <f t="shared" si="22"/>
        <v>1</v>
      </c>
      <c r="Q46" s="108">
        <f t="shared" si="23"/>
        <v>2</v>
      </c>
      <c r="R46" s="120"/>
      <c r="S46" s="121"/>
      <c r="U46" s="111">
        <f t="shared" si="24"/>
        <v>22</v>
      </c>
      <c r="V46" s="112">
        <f t="shared" si="24"/>
        <v>29</v>
      </c>
      <c r="W46" s="113">
        <f t="shared" si="25"/>
        <v>-7</v>
      </c>
      <c r="Y46" s="122">
        <f t="shared" si="32"/>
        <v>11</v>
      </c>
      <c r="Z46" s="123">
        <f t="shared" si="26"/>
        <v>7</v>
      </c>
      <c r="AA46" s="122">
        <f t="shared" si="32"/>
        <v>5</v>
      </c>
      <c r="AB46" s="123">
        <f t="shared" si="27"/>
        <v>11</v>
      </c>
      <c r="AC46" s="122">
        <f t="shared" si="32"/>
        <v>6</v>
      </c>
      <c r="AD46" s="123">
        <f t="shared" si="28"/>
        <v>11</v>
      </c>
      <c r="AE46" s="122">
        <f t="shared" si="32"/>
        <v>0</v>
      </c>
      <c r="AF46" s="123">
        <f t="shared" si="29"/>
        <v>0</v>
      </c>
      <c r="AG46" s="122">
        <f t="shared" si="30"/>
        <v>0</v>
      </c>
      <c r="AH46" s="123">
        <f t="shared" si="31"/>
        <v>0</v>
      </c>
    </row>
    <row r="47" spans="1:34" ht="16.5" thickBot="1">
      <c r="A47" s="129" t="s">
        <v>41</v>
      </c>
      <c r="B47" s="130" t="str">
        <f>IF(B38&gt;"",B38,"")</f>
        <v>Kärki/Kuivinen</v>
      </c>
      <c r="C47" s="131" t="str">
        <f>IF(B39&gt;"",B39,"")</f>
        <v/>
      </c>
      <c r="D47" s="132"/>
      <c r="E47" s="133"/>
      <c r="F47" s="134"/>
      <c r="G47" s="135"/>
      <c r="H47" s="134"/>
      <c r="I47" s="135"/>
      <c r="J47" s="134"/>
      <c r="K47" s="135"/>
      <c r="L47" s="134"/>
      <c r="M47" s="135"/>
      <c r="N47" s="134"/>
      <c r="O47" s="135"/>
      <c r="P47" s="136" t="str">
        <f t="shared" si="22"/>
        <v/>
      </c>
      <c r="Q47" s="137" t="str">
        <f t="shared" si="23"/>
        <v/>
      </c>
      <c r="R47" s="138"/>
      <c r="S47" s="139"/>
      <c r="U47" s="111">
        <f t="shared" si="24"/>
        <v>0</v>
      </c>
      <c r="V47" s="112">
        <f t="shared" si="24"/>
        <v>0</v>
      </c>
      <c r="W47" s="113">
        <f t="shared" si="25"/>
        <v>0</v>
      </c>
      <c r="Y47" s="140">
        <f t="shared" si="32"/>
        <v>0</v>
      </c>
      <c r="Z47" s="141">
        <f t="shared" si="26"/>
        <v>0</v>
      </c>
      <c r="AA47" s="140">
        <f t="shared" si="32"/>
        <v>0</v>
      </c>
      <c r="AB47" s="141">
        <f t="shared" si="27"/>
        <v>0</v>
      </c>
      <c r="AC47" s="140">
        <f t="shared" si="32"/>
        <v>0</v>
      </c>
      <c r="AD47" s="141">
        <f t="shared" si="28"/>
        <v>0</v>
      </c>
      <c r="AE47" s="140">
        <f t="shared" si="32"/>
        <v>0</v>
      </c>
      <c r="AF47" s="141">
        <f t="shared" si="29"/>
        <v>0</v>
      </c>
      <c r="AG47" s="140">
        <f t="shared" si="30"/>
        <v>0</v>
      </c>
      <c r="AH47" s="141">
        <f t="shared" si="31"/>
        <v>0</v>
      </c>
    </row>
    <row r="48" spans="1:34" ht="16.5" thickTop="1" thickBot="1"/>
    <row r="49" spans="1:34" ht="16.5" thickTop="1">
      <c r="A49" s="1"/>
      <c r="B49" s="2" t="s">
        <v>69</v>
      </c>
      <c r="C49" s="3"/>
      <c r="D49" s="3"/>
      <c r="E49" s="3"/>
      <c r="F49" s="4"/>
      <c r="G49" s="3"/>
      <c r="H49" s="5" t="s">
        <v>1</v>
      </c>
      <c r="I49" s="6"/>
      <c r="J49" s="7" t="s">
        <v>179</v>
      </c>
      <c r="K49" s="8"/>
      <c r="L49" s="8"/>
      <c r="M49" s="9"/>
      <c r="N49" s="10" t="s">
        <v>3</v>
      </c>
      <c r="O49" s="11"/>
      <c r="P49" s="11"/>
      <c r="Q49" s="12">
        <v>4</v>
      </c>
      <c r="R49" s="13"/>
      <c r="S49" s="14"/>
    </row>
    <row r="50" spans="1:34" ht="16.5" thickBot="1">
      <c r="A50" s="15"/>
      <c r="B50" s="16" t="s">
        <v>180</v>
      </c>
      <c r="C50" s="17" t="s">
        <v>4</v>
      </c>
      <c r="D50" s="18"/>
      <c r="E50" s="19"/>
      <c r="F50" s="20"/>
      <c r="G50" s="21" t="s">
        <v>5</v>
      </c>
      <c r="H50" s="22"/>
      <c r="I50" s="22"/>
      <c r="J50" s="23">
        <v>43513</v>
      </c>
      <c r="K50" s="23"/>
      <c r="L50" s="23"/>
      <c r="M50" s="24"/>
      <c r="N50" s="25" t="s">
        <v>6</v>
      </c>
      <c r="O50" s="26"/>
      <c r="P50" s="26"/>
      <c r="Q50" s="185">
        <v>0.58333333333333337</v>
      </c>
      <c r="R50" s="27"/>
      <c r="S50" s="28"/>
    </row>
    <row r="51" spans="1:34" ht="16.5" thickTop="1">
      <c r="A51" s="29"/>
      <c r="B51" s="30" t="s">
        <v>7</v>
      </c>
      <c r="C51" s="31" t="s">
        <v>8</v>
      </c>
      <c r="D51" s="32" t="s">
        <v>9</v>
      </c>
      <c r="E51" s="33"/>
      <c r="F51" s="32" t="s">
        <v>10</v>
      </c>
      <c r="G51" s="33"/>
      <c r="H51" s="32" t="s">
        <v>11</v>
      </c>
      <c r="I51" s="33"/>
      <c r="J51" s="32" t="s">
        <v>12</v>
      </c>
      <c r="K51" s="33"/>
      <c r="L51" s="32"/>
      <c r="M51" s="33"/>
      <c r="N51" s="34" t="s">
        <v>13</v>
      </c>
      <c r="O51" s="35" t="s">
        <v>14</v>
      </c>
      <c r="P51" s="36" t="s">
        <v>15</v>
      </c>
      <c r="Q51" s="37"/>
      <c r="R51" s="38" t="s">
        <v>16</v>
      </c>
      <c r="S51" s="39"/>
      <c r="U51" s="40" t="s">
        <v>17</v>
      </c>
      <c r="V51" s="41"/>
      <c r="W51" s="42" t="s">
        <v>18</v>
      </c>
    </row>
    <row r="52" spans="1:34">
      <c r="A52" s="43" t="s">
        <v>9</v>
      </c>
      <c r="B52" s="44" t="s">
        <v>192</v>
      </c>
      <c r="C52" s="45" t="s">
        <v>193</v>
      </c>
      <c r="D52" s="46"/>
      <c r="E52" s="47"/>
      <c r="F52" s="48">
        <f>+P62</f>
        <v>0</v>
      </c>
      <c r="G52" s="49">
        <f>+Q62</f>
        <v>2</v>
      </c>
      <c r="H52" s="48">
        <f>P58</f>
        <v>2</v>
      </c>
      <c r="I52" s="49">
        <f>Q58</f>
        <v>0</v>
      </c>
      <c r="J52" s="48" t="str">
        <f>P60</f>
        <v/>
      </c>
      <c r="K52" s="49" t="str">
        <f>Q60</f>
        <v/>
      </c>
      <c r="L52" s="48"/>
      <c r="M52" s="49"/>
      <c r="N52" s="50">
        <f>IF(SUM(D52:M52)=0,"", COUNTIF(E52:E55,"2"))</f>
        <v>1</v>
      </c>
      <c r="O52" s="51">
        <f>IF(SUM(E52:N52)=0,"", COUNTIF(D52:D55,"2"))</f>
        <v>1</v>
      </c>
      <c r="P52" s="52">
        <f>IF(SUM(D52:M52)=0,"",SUM(E52:E55))</f>
        <v>2</v>
      </c>
      <c r="Q52" s="53">
        <f>IF(SUM(D52:M52)=0,"",SUM(D52:D55))</f>
        <v>2</v>
      </c>
      <c r="R52" s="54">
        <v>2</v>
      </c>
      <c r="S52" s="55"/>
      <c r="U52" s="56">
        <f>+U58+U60+U62</f>
        <v>34</v>
      </c>
      <c r="V52" s="57">
        <f>+V58+V60+V62</f>
        <v>34</v>
      </c>
      <c r="W52" s="58">
        <f>+U52-V52</f>
        <v>0</v>
      </c>
    </row>
    <row r="53" spans="1:34">
      <c r="A53" s="59" t="s">
        <v>10</v>
      </c>
      <c r="B53" s="44" t="s">
        <v>194</v>
      </c>
      <c r="C53" s="60" t="s">
        <v>24</v>
      </c>
      <c r="D53" s="61">
        <f>+Q62</f>
        <v>2</v>
      </c>
      <c r="E53" s="62">
        <f>+P62</f>
        <v>0</v>
      </c>
      <c r="F53" s="63"/>
      <c r="G53" s="64"/>
      <c r="H53" s="61">
        <f>P61</f>
        <v>2</v>
      </c>
      <c r="I53" s="62">
        <f>Q61</f>
        <v>0</v>
      </c>
      <c r="J53" s="61" t="str">
        <f>P59</f>
        <v/>
      </c>
      <c r="K53" s="62" t="str">
        <f>Q59</f>
        <v/>
      </c>
      <c r="L53" s="61"/>
      <c r="M53" s="62"/>
      <c r="N53" s="50">
        <f>IF(SUM(D53:M53)=0,"", COUNTIF(G52:G55,"2"))</f>
        <v>2</v>
      </c>
      <c r="O53" s="51">
        <f>IF(SUM(E53:N53)=0,"", COUNTIF(F52:F55,"2"))</f>
        <v>0</v>
      </c>
      <c r="P53" s="52">
        <f>IF(SUM(D53:M53)=0,"",SUM(G52:G55))</f>
        <v>4</v>
      </c>
      <c r="Q53" s="53">
        <f>IF(SUM(D53:M53)=0,"",SUM(F52:F55))</f>
        <v>0</v>
      </c>
      <c r="R53" s="54">
        <v>1</v>
      </c>
      <c r="S53" s="55"/>
      <c r="U53" s="56">
        <f>+U59+U61+V62</f>
        <v>44</v>
      </c>
      <c r="V53" s="57">
        <f>+V59+V61+U62</f>
        <v>24</v>
      </c>
      <c r="W53" s="58">
        <f>+U53-V53</f>
        <v>20</v>
      </c>
    </row>
    <row r="54" spans="1:34">
      <c r="A54" s="59" t="s">
        <v>11</v>
      </c>
      <c r="B54" s="44" t="s">
        <v>195</v>
      </c>
      <c r="C54" s="60" t="s">
        <v>22</v>
      </c>
      <c r="D54" s="61">
        <f>+Q58</f>
        <v>0</v>
      </c>
      <c r="E54" s="62">
        <f>+P58</f>
        <v>2</v>
      </c>
      <c r="F54" s="61">
        <f>Q61</f>
        <v>0</v>
      </c>
      <c r="G54" s="62">
        <f>P61</f>
        <v>2</v>
      </c>
      <c r="H54" s="63"/>
      <c r="I54" s="64"/>
      <c r="J54" s="61" t="str">
        <f>P63</f>
        <v/>
      </c>
      <c r="K54" s="62" t="str">
        <f>Q63</f>
        <v/>
      </c>
      <c r="L54" s="61"/>
      <c r="M54" s="62"/>
      <c r="N54" s="50">
        <f>IF(SUM(D54:M54)=0,"", COUNTIF(I52:I55,"2"))</f>
        <v>0</v>
      </c>
      <c r="O54" s="51">
        <f>IF(SUM(E54:N54)=0,"", COUNTIF(H52:H55,"2"))</f>
        <v>2</v>
      </c>
      <c r="P54" s="52">
        <f>IF(SUM(D54:M54)=0,"",SUM(I52:I55))</f>
        <v>0</v>
      </c>
      <c r="Q54" s="53">
        <f>IF(SUM(D54:M54)=0,"",SUM(H52:H55))</f>
        <v>4</v>
      </c>
      <c r="R54" s="54">
        <v>3</v>
      </c>
      <c r="S54" s="55"/>
      <c r="U54" s="56">
        <f>+V58+V61+U63</f>
        <v>25</v>
      </c>
      <c r="V54" s="57">
        <f>+U58+U61+V63</f>
        <v>45</v>
      </c>
      <c r="W54" s="58">
        <f>+U54-V54</f>
        <v>-20</v>
      </c>
    </row>
    <row r="55" spans="1:34" ht="15.75" thickBot="1">
      <c r="A55" s="65" t="s">
        <v>12</v>
      </c>
      <c r="B55" s="66"/>
      <c r="C55" s="67"/>
      <c r="D55" s="68" t="str">
        <f>Q60</f>
        <v/>
      </c>
      <c r="E55" s="69" t="str">
        <f>P60</f>
        <v/>
      </c>
      <c r="F55" s="68" t="str">
        <f>Q59</f>
        <v/>
      </c>
      <c r="G55" s="69" t="str">
        <f>P59</f>
        <v/>
      </c>
      <c r="H55" s="68" t="str">
        <f>Q63</f>
        <v/>
      </c>
      <c r="I55" s="69" t="str">
        <f>P63</f>
        <v/>
      </c>
      <c r="J55" s="70"/>
      <c r="K55" s="71"/>
      <c r="L55" s="68"/>
      <c r="M55" s="69"/>
      <c r="N55" s="72" t="str">
        <f>IF(SUM(D55:M55)=0,"", COUNTIF(K52:K55,"2"))</f>
        <v/>
      </c>
      <c r="O55" s="73" t="str">
        <f>IF(SUM(E55:N55)=0,"", COUNTIF(J52:J55,"2"))</f>
        <v/>
      </c>
      <c r="P55" s="74" t="str">
        <f>IF(SUM(D55:M56)=0,"",SUM(K52:K55))</f>
        <v/>
      </c>
      <c r="Q55" s="75" t="str">
        <f>IF(SUM(D55:M55)=0,"",SUM(J52:J55))</f>
        <v/>
      </c>
      <c r="R55" s="76"/>
      <c r="S55" s="77"/>
      <c r="U55" s="56">
        <f>+V59+V60+V63</f>
        <v>0</v>
      </c>
      <c r="V55" s="57">
        <f>+U59+U60+U63</f>
        <v>0</v>
      </c>
      <c r="W55" s="58">
        <f>+U55-V55</f>
        <v>0</v>
      </c>
    </row>
    <row r="56" spans="1:34" ht="16.5" thickTop="1">
      <c r="A56" s="78"/>
      <c r="B56" s="79" t="s">
        <v>27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1"/>
      <c r="S56" s="82"/>
      <c r="U56" s="83"/>
      <c r="V56" s="84" t="s">
        <v>28</v>
      </c>
      <c r="W56" s="85">
        <f>SUM(W52:W55)</f>
        <v>0</v>
      </c>
      <c r="X56" s="84" t="str">
        <f>IF(W56=0,"OK","Virhe")</f>
        <v>OK</v>
      </c>
    </row>
    <row r="57" spans="1:34" ht="16.5" thickBot="1">
      <c r="A57" s="86"/>
      <c r="B57" s="87" t="s">
        <v>29</v>
      </c>
      <c r="C57" s="88"/>
      <c r="D57" s="88"/>
      <c r="E57" s="89"/>
      <c r="F57" s="90" t="s">
        <v>30</v>
      </c>
      <c r="G57" s="91"/>
      <c r="H57" s="92" t="s">
        <v>31</v>
      </c>
      <c r="I57" s="91"/>
      <c r="J57" s="92" t="s">
        <v>32</v>
      </c>
      <c r="K57" s="91"/>
      <c r="L57" s="92" t="s">
        <v>33</v>
      </c>
      <c r="M57" s="91"/>
      <c r="N57" s="92" t="s">
        <v>34</v>
      </c>
      <c r="O57" s="91"/>
      <c r="P57" s="93" t="s">
        <v>35</v>
      </c>
      <c r="Q57" s="94"/>
      <c r="S57" s="95"/>
      <c r="U57" s="96" t="s">
        <v>17</v>
      </c>
      <c r="V57" s="97"/>
      <c r="W57" s="42" t="s">
        <v>18</v>
      </c>
    </row>
    <row r="58" spans="1:34" ht="15.75">
      <c r="A58" s="98" t="s">
        <v>36</v>
      </c>
      <c r="B58" s="99" t="str">
        <f>IF(B52&gt;"",B52,"")</f>
        <v>Syrjänen/Mäntyniemi</v>
      </c>
      <c r="C58" s="100" t="str">
        <f>IF(B54&gt;"",B54,"")</f>
        <v>Paaso/Välimäki</v>
      </c>
      <c r="D58" s="80"/>
      <c r="E58" s="101"/>
      <c r="F58" s="102">
        <v>2</v>
      </c>
      <c r="G58" s="103"/>
      <c r="H58" s="104">
        <v>10</v>
      </c>
      <c r="I58" s="105"/>
      <c r="J58" s="104"/>
      <c r="K58" s="105"/>
      <c r="L58" s="104"/>
      <c r="M58" s="105"/>
      <c r="N58" s="106"/>
      <c r="O58" s="105"/>
      <c r="P58" s="107">
        <f t="shared" ref="P58:P63" si="33">IF(COUNT(F58:N58)=0,"", COUNTIF(F58:N58,"&gt;=0"))</f>
        <v>2</v>
      </c>
      <c r="Q58" s="108">
        <f t="shared" ref="Q58:Q63" si="34">IF(COUNT(F58:N58)=0,"",(IF(LEFT(F58,1)="-",1,0)+IF(LEFT(H58,1)="-",1,0)+IF(LEFT(J58,1)="-",1,0)+IF(LEFT(L58,1)="-",1,0)+IF(LEFT(N58,1)="-",1,0)))</f>
        <v>0</v>
      </c>
      <c r="R58" s="109"/>
      <c r="S58" s="110"/>
      <c r="U58" s="111">
        <f t="shared" ref="U58:V63" si="35">+Y58+AA58+AC58+AE58+AG58</f>
        <v>23</v>
      </c>
      <c r="V58" s="112">
        <f t="shared" si="35"/>
        <v>12</v>
      </c>
      <c r="W58" s="113">
        <f t="shared" ref="W58:W63" si="36">+U58-V58</f>
        <v>11</v>
      </c>
      <c r="Y58" s="114">
        <f>IF(F58="",0,IF(LEFT(F58,1)="-",ABS(F58),(IF(F58&gt;9,F58+2,11))))</f>
        <v>11</v>
      </c>
      <c r="Z58" s="115">
        <f t="shared" ref="Z58:Z63" si="37">IF(F58="",0,IF(LEFT(F58,1)="-",(IF(ABS(F58)&gt;9,(ABS(F58)+2),11)),F58))</f>
        <v>2</v>
      </c>
      <c r="AA58" s="114">
        <f>IF(H58="",0,IF(LEFT(H58,1)="-",ABS(H58),(IF(H58&gt;9,H58+2,11))))</f>
        <v>12</v>
      </c>
      <c r="AB58" s="115">
        <f t="shared" ref="AB58:AB63" si="38">IF(H58="",0,IF(LEFT(H58,1)="-",(IF(ABS(H58)&gt;9,(ABS(H58)+2),11)),H58))</f>
        <v>10</v>
      </c>
      <c r="AC58" s="114">
        <f>IF(J58="",0,IF(LEFT(J58,1)="-",ABS(J58),(IF(J58&gt;9,J58+2,11))))</f>
        <v>0</v>
      </c>
      <c r="AD58" s="115">
        <f t="shared" ref="AD58:AD63" si="39">IF(J58="",0,IF(LEFT(J58,1)="-",(IF(ABS(J58)&gt;9,(ABS(J58)+2),11)),J58))</f>
        <v>0</v>
      </c>
      <c r="AE58" s="114">
        <f>IF(L58="",0,IF(LEFT(L58,1)="-",ABS(L58),(IF(L58&gt;9,L58+2,11))))</f>
        <v>0</v>
      </c>
      <c r="AF58" s="115">
        <f t="shared" ref="AF58:AF63" si="40">IF(L58="",0,IF(LEFT(L58,1)="-",(IF(ABS(L58)&gt;9,(ABS(L58)+2),11)),L58))</f>
        <v>0</v>
      </c>
      <c r="AG58" s="114">
        <f t="shared" ref="AG58:AG63" si="41">IF(N58="",0,IF(LEFT(N58,1)="-",ABS(N58),(IF(N58&gt;9,N58+2,11))))</f>
        <v>0</v>
      </c>
      <c r="AH58" s="115">
        <f t="shared" ref="AH58:AH63" si="42">IF(N58="",0,IF(LEFT(N58,1)="-",(IF(ABS(N58)&gt;9,(ABS(N58)+2),11)),N58))</f>
        <v>0</v>
      </c>
    </row>
    <row r="59" spans="1:34" ht="15.75">
      <c r="A59" s="98" t="s">
        <v>37</v>
      </c>
      <c r="B59" s="99" t="str">
        <f>IF(B53&gt;"",B53,"")</f>
        <v>Hot/Ming</v>
      </c>
      <c r="C59" s="116" t="str">
        <f>IF(B55&gt;"",B55,"")</f>
        <v/>
      </c>
      <c r="D59" s="117"/>
      <c r="E59" s="101"/>
      <c r="F59" s="118"/>
      <c r="G59" s="119"/>
      <c r="H59" s="118"/>
      <c r="I59" s="119"/>
      <c r="J59" s="118"/>
      <c r="K59" s="119"/>
      <c r="L59" s="118"/>
      <c r="M59" s="119"/>
      <c r="N59" s="118"/>
      <c r="O59" s="119"/>
      <c r="P59" s="107" t="str">
        <f t="shared" si="33"/>
        <v/>
      </c>
      <c r="Q59" s="108" t="str">
        <f t="shared" si="34"/>
        <v/>
      </c>
      <c r="R59" s="120"/>
      <c r="S59" s="121"/>
      <c r="U59" s="111">
        <f t="shared" si="35"/>
        <v>0</v>
      </c>
      <c r="V59" s="112">
        <f t="shared" si="35"/>
        <v>0</v>
      </c>
      <c r="W59" s="113">
        <f t="shared" si="36"/>
        <v>0</v>
      </c>
      <c r="Y59" s="122">
        <f>IF(F59="",0,IF(LEFT(F59,1)="-",ABS(F59),(IF(F59&gt;9,F59+2,11))))</f>
        <v>0</v>
      </c>
      <c r="Z59" s="123">
        <f t="shared" si="37"/>
        <v>0</v>
      </c>
      <c r="AA59" s="122">
        <f>IF(H59="",0,IF(LEFT(H59,1)="-",ABS(H59),(IF(H59&gt;9,H59+2,11))))</f>
        <v>0</v>
      </c>
      <c r="AB59" s="123">
        <f t="shared" si="38"/>
        <v>0</v>
      </c>
      <c r="AC59" s="122">
        <f>IF(J59="",0,IF(LEFT(J59,1)="-",ABS(J59),(IF(J59&gt;9,J59+2,11))))</f>
        <v>0</v>
      </c>
      <c r="AD59" s="123">
        <f t="shared" si="39"/>
        <v>0</v>
      </c>
      <c r="AE59" s="122">
        <f>IF(L59="",0,IF(LEFT(L59,1)="-",ABS(L59),(IF(L59&gt;9,L59+2,11))))</f>
        <v>0</v>
      </c>
      <c r="AF59" s="123">
        <f t="shared" si="40"/>
        <v>0</v>
      </c>
      <c r="AG59" s="122">
        <f t="shared" si="41"/>
        <v>0</v>
      </c>
      <c r="AH59" s="123">
        <f t="shared" si="42"/>
        <v>0</v>
      </c>
    </row>
    <row r="60" spans="1:34" ht="16.5" thickBot="1">
      <c r="A60" s="98" t="s">
        <v>38</v>
      </c>
      <c r="B60" s="124" t="str">
        <f>IF(B52&gt;"",B52,"")</f>
        <v>Syrjänen/Mäntyniemi</v>
      </c>
      <c r="C60" s="125" t="str">
        <f>IF(B55&gt;"",B55,"")</f>
        <v/>
      </c>
      <c r="D60" s="88"/>
      <c r="E60" s="89"/>
      <c r="F60" s="126"/>
      <c r="G60" s="127"/>
      <c r="H60" s="126"/>
      <c r="I60" s="127"/>
      <c r="J60" s="126"/>
      <c r="K60" s="127"/>
      <c r="L60" s="126"/>
      <c r="M60" s="127"/>
      <c r="N60" s="126"/>
      <c r="O60" s="127"/>
      <c r="P60" s="107" t="str">
        <f t="shared" si="33"/>
        <v/>
      </c>
      <c r="Q60" s="108" t="str">
        <f t="shared" si="34"/>
        <v/>
      </c>
      <c r="R60" s="120"/>
      <c r="S60" s="121"/>
      <c r="U60" s="111">
        <f t="shared" si="35"/>
        <v>0</v>
      </c>
      <c r="V60" s="112">
        <f t="shared" si="35"/>
        <v>0</v>
      </c>
      <c r="W60" s="113">
        <f t="shared" si="36"/>
        <v>0</v>
      </c>
      <c r="Y60" s="122">
        <f t="shared" ref="Y60:AE63" si="43">IF(F60="",0,IF(LEFT(F60,1)="-",ABS(F60),(IF(F60&gt;9,F60+2,11))))</f>
        <v>0</v>
      </c>
      <c r="Z60" s="123">
        <f t="shared" si="37"/>
        <v>0</v>
      </c>
      <c r="AA60" s="122">
        <f t="shared" si="43"/>
        <v>0</v>
      </c>
      <c r="AB60" s="123">
        <f t="shared" si="38"/>
        <v>0</v>
      </c>
      <c r="AC60" s="122">
        <f t="shared" si="43"/>
        <v>0</v>
      </c>
      <c r="AD60" s="123">
        <f t="shared" si="39"/>
        <v>0</v>
      </c>
      <c r="AE60" s="122">
        <f t="shared" si="43"/>
        <v>0</v>
      </c>
      <c r="AF60" s="123">
        <f t="shared" si="40"/>
        <v>0</v>
      </c>
      <c r="AG60" s="122">
        <f t="shared" si="41"/>
        <v>0</v>
      </c>
      <c r="AH60" s="123">
        <f t="shared" si="42"/>
        <v>0</v>
      </c>
    </row>
    <row r="61" spans="1:34" ht="15.75">
      <c r="A61" s="98" t="s">
        <v>39</v>
      </c>
      <c r="B61" s="99" t="str">
        <f>IF(B53&gt;"",B53,"")</f>
        <v>Hot/Ming</v>
      </c>
      <c r="C61" s="116" t="str">
        <f>IF(B54&gt;"",B54,"")</f>
        <v>Paaso/Välimäki</v>
      </c>
      <c r="D61" s="80"/>
      <c r="E61" s="101"/>
      <c r="F61" s="104">
        <v>7</v>
      </c>
      <c r="G61" s="105"/>
      <c r="H61" s="104">
        <v>6</v>
      </c>
      <c r="I61" s="105"/>
      <c r="J61" s="104"/>
      <c r="K61" s="105"/>
      <c r="L61" s="104"/>
      <c r="M61" s="105"/>
      <c r="N61" s="104"/>
      <c r="O61" s="105"/>
      <c r="P61" s="107">
        <f t="shared" si="33"/>
        <v>2</v>
      </c>
      <c r="Q61" s="108">
        <f t="shared" si="34"/>
        <v>0</v>
      </c>
      <c r="R61" s="120"/>
      <c r="S61" s="121"/>
      <c r="U61" s="111">
        <f t="shared" si="35"/>
        <v>22</v>
      </c>
      <c r="V61" s="112">
        <f t="shared" si="35"/>
        <v>13</v>
      </c>
      <c r="W61" s="113">
        <f t="shared" si="36"/>
        <v>9</v>
      </c>
      <c r="Y61" s="122">
        <f t="shared" si="43"/>
        <v>11</v>
      </c>
      <c r="Z61" s="123">
        <f t="shared" si="37"/>
        <v>7</v>
      </c>
      <c r="AA61" s="122">
        <f t="shared" si="43"/>
        <v>11</v>
      </c>
      <c r="AB61" s="123">
        <f t="shared" si="38"/>
        <v>6</v>
      </c>
      <c r="AC61" s="122">
        <f t="shared" si="43"/>
        <v>0</v>
      </c>
      <c r="AD61" s="123">
        <f t="shared" si="39"/>
        <v>0</v>
      </c>
      <c r="AE61" s="122">
        <f t="shared" si="43"/>
        <v>0</v>
      </c>
      <c r="AF61" s="123">
        <f t="shared" si="40"/>
        <v>0</v>
      </c>
      <c r="AG61" s="122">
        <f t="shared" si="41"/>
        <v>0</v>
      </c>
      <c r="AH61" s="123">
        <f t="shared" si="42"/>
        <v>0</v>
      </c>
    </row>
    <row r="62" spans="1:34" ht="15.75">
      <c r="A62" s="98" t="s">
        <v>40</v>
      </c>
      <c r="B62" s="99" t="str">
        <f>IF(B52&gt;"",B52,"")</f>
        <v>Syrjänen/Mäntyniemi</v>
      </c>
      <c r="C62" s="116" t="str">
        <f>IF(B53&gt;"",B53,"")</f>
        <v>Hot/Ming</v>
      </c>
      <c r="D62" s="117"/>
      <c r="E62" s="101"/>
      <c r="F62" s="118">
        <v>-8</v>
      </c>
      <c r="G62" s="119"/>
      <c r="H62" s="118">
        <v>-3</v>
      </c>
      <c r="I62" s="119"/>
      <c r="J62" s="128"/>
      <c r="K62" s="119"/>
      <c r="L62" s="118"/>
      <c r="M62" s="119"/>
      <c r="N62" s="118"/>
      <c r="O62" s="119"/>
      <c r="P62" s="107">
        <f t="shared" si="33"/>
        <v>0</v>
      </c>
      <c r="Q62" s="108">
        <f t="shared" si="34"/>
        <v>2</v>
      </c>
      <c r="R62" s="120"/>
      <c r="S62" s="121"/>
      <c r="U62" s="111">
        <f t="shared" si="35"/>
        <v>11</v>
      </c>
      <c r="V62" s="112">
        <f t="shared" si="35"/>
        <v>22</v>
      </c>
      <c r="W62" s="113">
        <f t="shared" si="36"/>
        <v>-11</v>
      </c>
      <c r="Y62" s="122">
        <f t="shared" si="43"/>
        <v>8</v>
      </c>
      <c r="Z62" s="123">
        <f t="shared" si="37"/>
        <v>11</v>
      </c>
      <c r="AA62" s="122">
        <f t="shared" si="43"/>
        <v>3</v>
      </c>
      <c r="AB62" s="123">
        <f t="shared" si="38"/>
        <v>11</v>
      </c>
      <c r="AC62" s="122">
        <f t="shared" si="43"/>
        <v>0</v>
      </c>
      <c r="AD62" s="123">
        <f t="shared" si="39"/>
        <v>0</v>
      </c>
      <c r="AE62" s="122">
        <f t="shared" si="43"/>
        <v>0</v>
      </c>
      <c r="AF62" s="123">
        <f t="shared" si="40"/>
        <v>0</v>
      </c>
      <c r="AG62" s="122">
        <f t="shared" si="41"/>
        <v>0</v>
      </c>
      <c r="AH62" s="123">
        <f t="shared" si="42"/>
        <v>0</v>
      </c>
    </row>
    <row r="63" spans="1:34" ht="16.5" thickBot="1">
      <c r="A63" s="129" t="s">
        <v>41</v>
      </c>
      <c r="B63" s="130" t="str">
        <f>IF(B54&gt;"",B54,"")</f>
        <v>Paaso/Välimäki</v>
      </c>
      <c r="C63" s="131" t="str">
        <f>IF(B55&gt;"",B55,"")</f>
        <v/>
      </c>
      <c r="D63" s="132"/>
      <c r="E63" s="133"/>
      <c r="F63" s="134"/>
      <c r="G63" s="135"/>
      <c r="H63" s="134"/>
      <c r="I63" s="135"/>
      <c r="J63" s="134"/>
      <c r="K63" s="135"/>
      <c r="L63" s="134"/>
      <c r="M63" s="135"/>
      <c r="N63" s="134"/>
      <c r="O63" s="135"/>
      <c r="P63" s="136" t="str">
        <f t="shared" si="33"/>
        <v/>
      </c>
      <c r="Q63" s="137" t="str">
        <f t="shared" si="34"/>
        <v/>
      </c>
      <c r="R63" s="138"/>
      <c r="S63" s="139"/>
      <c r="U63" s="111">
        <f t="shared" si="35"/>
        <v>0</v>
      </c>
      <c r="V63" s="112">
        <f t="shared" si="35"/>
        <v>0</v>
      </c>
      <c r="W63" s="113">
        <f t="shared" si="36"/>
        <v>0</v>
      </c>
      <c r="Y63" s="140">
        <f t="shared" si="43"/>
        <v>0</v>
      </c>
      <c r="Z63" s="141">
        <f t="shared" si="37"/>
        <v>0</v>
      </c>
      <c r="AA63" s="140">
        <f t="shared" si="43"/>
        <v>0</v>
      </c>
      <c r="AB63" s="141">
        <f t="shared" si="38"/>
        <v>0</v>
      </c>
      <c r="AC63" s="140">
        <f t="shared" si="43"/>
        <v>0</v>
      </c>
      <c r="AD63" s="141">
        <f t="shared" si="39"/>
        <v>0</v>
      </c>
      <c r="AE63" s="140">
        <f t="shared" si="43"/>
        <v>0</v>
      </c>
      <c r="AF63" s="141">
        <f t="shared" si="40"/>
        <v>0</v>
      </c>
      <c r="AG63" s="140">
        <f t="shared" si="41"/>
        <v>0</v>
      </c>
      <c r="AH63" s="141">
        <f t="shared" si="42"/>
        <v>0</v>
      </c>
    </row>
    <row r="64" spans="1:34" ht="15.75" thickTop="1"/>
    <row r="67" spans="1:36" ht="15.75" thickBot="1">
      <c r="E67" s="160"/>
    </row>
    <row r="68" spans="1:36" ht="18">
      <c r="A68" s="142"/>
      <c r="B68" s="143" t="s">
        <v>46</v>
      </c>
      <c r="C68" s="144"/>
      <c r="D68" s="144"/>
      <c r="E68" s="299"/>
      <c r="F68" s="145"/>
      <c r="G68" s="146"/>
      <c r="H68" s="147"/>
    </row>
    <row r="69" spans="1:36" ht="15.75">
      <c r="A69" s="142"/>
      <c r="B69" s="148" t="s">
        <v>197</v>
      </c>
      <c r="C69" s="149"/>
      <c r="D69" s="149"/>
      <c r="E69" s="300"/>
      <c r="F69" s="150"/>
      <c r="G69" s="146"/>
      <c r="H69" s="147"/>
    </row>
    <row r="70" spans="1:36" ht="16.5" thickBot="1">
      <c r="A70" s="142"/>
      <c r="B70" s="151" t="s">
        <v>48</v>
      </c>
      <c r="C70" s="152"/>
      <c r="D70" s="152"/>
      <c r="E70" s="301"/>
      <c r="F70" s="153"/>
      <c r="G70" s="146"/>
      <c r="H70" s="147"/>
      <c r="AJ70" s="162"/>
    </row>
    <row r="71" spans="1:36">
      <c r="A71" s="154"/>
      <c r="B71" s="155"/>
      <c r="C71" s="156"/>
      <c r="D71" s="156"/>
      <c r="E71" s="302"/>
      <c r="F71" s="156"/>
      <c r="G71" s="147"/>
      <c r="H71" s="147"/>
    </row>
    <row r="72" spans="1:36">
      <c r="A72" s="157"/>
      <c r="B72" s="163" t="s">
        <v>49</v>
      </c>
      <c r="C72" s="313" t="s">
        <v>50</v>
      </c>
      <c r="D72" s="314"/>
      <c r="E72" s="164" t="s">
        <v>51</v>
      </c>
      <c r="F72" s="303"/>
      <c r="G72" s="303"/>
      <c r="H72" s="165"/>
      <c r="I72" s="291"/>
      <c r="M72" s="162"/>
      <c r="N72" s="162"/>
      <c r="O72" s="162"/>
      <c r="P72" s="147"/>
      <c r="Q72" s="162"/>
      <c r="R72" s="162"/>
      <c r="S72" s="162"/>
      <c r="T72" s="162"/>
      <c r="U72" s="162"/>
      <c r="V72" s="162"/>
      <c r="W72" s="147"/>
      <c r="X72" s="162"/>
      <c r="Y72" s="162"/>
      <c r="Z72" s="162"/>
      <c r="AA72" s="162"/>
      <c r="AB72" s="162"/>
      <c r="AC72" s="162"/>
      <c r="AD72" s="147"/>
      <c r="AE72" s="162"/>
      <c r="AF72" s="162"/>
      <c r="AG72" s="162"/>
      <c r="AH72" s="162"/>
    </row>
    <row r="73" spans="1:36">
      <c r="A73" s="158" t="s">
        <v>9</v>
      </c>
      <c r="B73" s="166" t="s">
        <v>52</v>
      </c>
      <c r="C73" s="315" t="s">
        <v>183</v>
      </c>
      <c r="D73" s="316"/>
      <c r="E73" s="167" t="s">
        <v>22</v>
      </c>
      <c r="F73" s="304"/>
      <c r="G73" s="304"/>
      <c r="H73" s="168"/>
      <c r="I73" s="293" t="s">
        <v>198</v>
      </c>
      <c r="J73" s="294"/>
      <c r="K73" s="294"/>
      <c r="L73" s="295"/>
      <c r="M73" s="161" t="s">
        <v>199</v>
      </c>
      <c r="N73" s="161"/>
      <c r="O73" s="161"/>
      <c r="P73" s="161"/>
      <c r="Q73" s="161"/>
      <c r="R73" s="161"/>
      <c r="S73" s="161"/>
      <c r="T73" s="161"/>
      <c r="U73" s="162"/>
      <c r="V73" s="162"/>
      <c r="W73" s="147"/>
      <c r="X73" s="162"/>
      <c r="Y73" s="162"/>
      <c r="Z73" s="162"/>
      <c r="AA73" s="162"/>
      <c r="AB73" s="162"/>
      <c r="AC73" s="162"/>
      <c r="AD73" s="147"/>
      <c r="AE73" s="162"/>
      <c r="AF73" s="162"/>
      <c r="AG73" s="162"/>
      <c r="AH73" s="162"/>
    </row>
    <row r="74" spans="1:36">
      <c r="A74" s="158" t="s">
        <v>10</v>
      </c>
      <c r="B74" s="166" t="s">
        <v>127</v>
      </c>
      <c r="C74" s="315" t="s">
        <v>192</v>
      </c>
      <c r="D74" s="316"/>
      <c r="E74" s="167" t="s">
        <v>193</v>
      </c>
      <c r="F74" s="304"/>
      <c r="G74" s="304"/>
      <c r="H74" s="168"/>
      <c r="I74" s="296" t="s">
        <v>175</v>
      </c>
      <c r="J74" s="297"/>
      <c r="K74" s="297"/>
      <c r="L74" s="298"/>
      <c r="M74" s="170" t="s">
        <v>200</v>
      </c>
      <c r="N74" s="171"/>
      <c r="O74" s="171"/>
      <c r="P74" s="171"/>
      <c r="Q74" s="171"/>
      <c r="R74" s="171"/>
      <c r="S74" s="171"/>
      <c r="T74" s="172"/>
      <c r="U74" s="161" t="s">
        <v>199</v>
      </c>
      <c r="V74" s="161"/>
      <c r="W74" s="161"/>
      <c r="X74" s="161"/>
      <c r="Y74" s="161"/>
      <c r="Z74" s="161"/>
      <c r="AA74" s="161"/>
      <c r="AB74" s="161"/>
      <c r="AC74" s="162"/>
      <c r="AD74" s="147"/>
      <c r="AE74" s="162"/>
      <c r="AF74" s="162"/>
      <c r="AG74" s="162"/>
      <c r="AH74" s="162"/>
    </row>
    <row r="75" spans="1:36">
      <c r="A75" s="157" t="s">
        <v>11</v>
      </c>
      <c r="B75" s="163" t="s">
        <v>55</v>
      </c>
      <c r="C75" s="313" t="s">
        <v>185</v>
      </c>
      <c r="D75" s="314"/>
      <c r="E75" s="164" t="s">
        <v>186</v>
      </c>
      <c r="F75" s="303"/>
      <c r="G75" s="303"/>
      <c r="H75" s="303"/>
      <c r="I75" s="170" t="s">
        <v>201</v>
      </c>
      <c r="J75" s="171"/>
      <c r="K75" s="171"/>
      <c r="L75" s="172"/>
      <c r="M75" s="173" t="s">
        <v>202</v>
      </c>
      <c r="N75" s="174"/>
      <c r="O75" s="174"/>
      <c r="P75" s="174"/>
      <c r="Q75" s="174"/>
      <c r="R75" s="174"/>
      <c r="S75" s="174"/>
      <c r="T75" s="174"/>
      <c r="U75" s="176"/>
      <c r="V75" s="177"/>
      <c r="W75" s="177"/>
      <c r="X75" s="177"/>
      <c r="Y75" s="177"/>
      <c r="Z75" s="177"/>
      <c r="AA75" s="177"/>
      <c r="AB75" s="178"/>
      <c r="AC75" s="162"/>
      <c r="AD75" s="147"/>
      <c r="AE75" s="162"/>
      <c r="AF75" s="162"/>
      <c r="AG75" s="162"/>
      <c r="AH75" s="162"/>
    </row>
    <row r="76" spans="1:36">
      <c r="A76" s="157" t="s">
        <v>12</v>
      </c>
      <c r="B76" s="163" t="s">
        <v>116</v>
      </c>
      <c r="C76" s="313" t="s">
        <v>190</v>
      </c>
      <c r="D76" s="314"/>
      <c r="E76" s="161" t="s">
        <v>85</v>
      </c>
      <c r="F76" s="161"/>
      <c r="G76" s="161"/>
      <c r="H76" s="161"/>
      <c r="I76" s="173" t="s">
        <v>203</v>
      </c>
      <c r="J76" s="174"/>
      <c r="K76" s="174"/>
      <c r="L76" s="175"/>
      <c r="M76" s="170" t="s">
        <v>204</v>
      </c>
      <c r="N76" s="171"/>
      <c r="O76" s="171"/>
      <c r="P76" s="171"/>
      <c r="Q76" s="171"/>
      <c r="R76" s="171"/>
      <c r="S76" s="171"/>
      <c r="T76" s="171"/>
      <c r="U76" s="161" t="s">
        <v>205</v>
      </c>
      <c r="V76" s="161"/>
      <c r="W76" s="161"/>
      <c r="X76" s="161"/>
      <c r="Y76" s="161"/>
      <c r="Z76" s="161"/>
      <c r="AA76" s="161"/>
      <c r="AB76" s="180"/>
      <c r="AC76" s="173" t="s">
        <v>184</v>
      </c>
      <c r="AD76" s="174"/>
      <c r="AE76" s="174"/>
      <c r="AF76" s="174"/>
      <c r="AG76" s="174"/>
      <c r="AH76" s="174"/>
      <c r="AI76" s="184"/>
    </row>
    <row r="77" spans="1:36">
      <c r="A77" s="158" t="s">
        <v>59</v>
      </c>
      <c r="B77" s="166" t="s">
        <v>112</v>
      </c>
      <c r="C77" s="315" t="s">
        <v>194</v>
      </c>
      <c r="D77" s="316"/>
      <c r="E77" s="167" t="s">
        <v>24</v>
      </c>
      <c r="F77" s="304"/>
      <c r="G77" s="304"/>
      <c r="H77" s="168"/>
      <c r="I77" s="293" t="s">
        <v>206</v>
      </c>
      <c r="J77" s="294"/>
      <c r="K77" s="294"/>
      <c r="L77" s="295"/>
      <c r="M77" s="161" t="s">
        <v>207</v>
      </c>
      <c r="N77" s="161"/>
      <c r="O77" s="161"/>
      <c r="P77" s="161"/>
      <c r="Q77" s="161"/>
      <c r="R77" s="161"/>
      <c r="S77" s="161"/>
      <c r="T77" s="161"/>
      <c r="U77" s="161" t="s">
        <v>175</v>
      </c>
      <c r="V77" s="161"/>
      <c r="W77" s="161"/>
      <c r="X77" s="161"/>
      <c r="Y77" s="161"/>
      <c r="Z77" s="161"/>
      <c r="AA77" s="161"/>
      <c r="AB77" s="180"/>
      <c r="AC77" s="161" t="s">
        <v>20</v>
      </c>
      <c r="AD77" s="161"/>
      <c r="AE77" s="161"/>
      <c r="AF77" s="161"/>
      <c r="AG77" s="161"/>
      <c r="AH77" s="161"/>
      <c r="AI77" s="184"/>
    </row>
    <row r="78" spans="1:36">
      <c r="A78" s="158" t="s">
        <v>62</v>
      </c>
      <c r="B78" s="166" t="s">
        <v>65</v>
      </c>
      <c r="C78" s="315" t="s">
        <v>181</v>
      </c>
      <c r="D78" s="316"/>
      <c r="E78" s="167" t="s">
        <v>182</v>
      </c>
      <c r="F78" s="304"/>
      <c r="G78" s="304"/>
      <c r="H78" s="168"/>
      <c r="I78" s="296" t="s">
        <v>203</v>
      </c>
      <c r="J78" s="297"/>
      <c r="K78" s="297"/>
      <c r="L78" s="298"/>
      <c r="M78" s="170" t="s">
        <v>208</v>
      </c>
      <c r="N78" s="171"/>
      <c r="O78" s="171"/>
      <c r="P78" s="171"/>
      <c r="Q78" s="171"/>
      <c r="R78" s="171"/>
      <c r="S78" s="171"/>
      <c r="T78" s="171"/>
      <c r="U78" s="181"/>
      <c r="V78" s="182"/>
      <c r="W78" s="182"/>
      <c r="X78" s="182"/>
      <c r="Y78" s="182"/>
      <c r="Z78" s="182"/>
      <c r="AA78" s="182"/>
      <c r="AB78" s="183"/>
      <c r="AC78" s="162"/>
      <c r="AD78" s="147"/>
      <c r="AE78" s="162"/>
      <c r="AF78" s="162"/>
      <c r="AG78" s="162"/>
      <c r="AH78" s="162"/>
    </row>
    <row r="79" spans="1:36">
      <c r="A79" s="157" t="s">
        <v>64</v>
      </c>
      <c r="B79" s="163" t="s">
        <v>108</v>
      </c>
      <c r="C79" s="313" t="s">
        <v>188</v>
      </c>
      <c r="D79" s="314"/>
      <c r="E79" s="164" t="s">
        <v>189</v>
      </c>
      <c r="F79" s="303"/>
      <c r="G79" s="303"/>
      <c r="H79" s="165"/>
      <c r="I79" s="170" t="s">
        <v>209</v>
      </c>
      <c r="J79" s="171"/>
      <c r="K79" s="171"/>
      <c r="L79" s="172"/>
      <c r="M79" s="173" t="s">
        <v>203</v>
      </c>
      <c r="N79" s="174"/>
      <c r="O79" s="174"/>
      <c r="P79" s="174"/>
      <c r="Q79" s="174"/>
      <c r="R79" s="174"/>
      <c r="S79" s="174"/>
      <c r="T79" s="175"/>
      <c r="U79" s="161" t="s">
        <v>210</v>
      </c>
      <c r="V79" s="161"/>
      <c r="W79" s="161"/>
      <c r="X79" s="161"/>
      <c r="Y79" s="161"/>
      <c r="Z79" s="161"/>
      <c r="AA79" s="161"/>
      <c r="AB79" s="161"/>
      <c r="AC79" s="162"/>
      <c r="AD79" s="147"/>
      <c r="AE79" s="162"/>
      <c r="AF79" s="162"/>
      <c r="AG79" s="162"/>
      <c r="AH79" s="162"/>
    </row>
    <row r="80" spans="1:36">
      <c r="A80" s="157" t="s">
        <v>68</v>
      </c>
      <c r="B80" s="163" t="s">
        <v>60</v>
      </c>
      <c r="C80" s="313" t="s">
        <v>184</v>
      </c>
      <c r="D80" s="314"/>
      <c r="E80" s="164" t="s">
        <v>20</v>
      </c>
      <c r="F80" s="303"/>
      <c r="G80" s="303"/>
      <c r="H80" s="165"/>
      <c r="I80" s="173" t="s">
        <v>175</v>
      </c>
      <c r="J80" s="174"/>
      <c r="K80" s="174"/>
      <c r="L80" s="175"/>
      <c r="M80" s="161" t="s">
        <v>210</v>
      </c>
      <c r="N80" s="161"/>
      <c r="O80" s="161"/>
      <c r="P80" s="161"/>
      <c r="Q80" s="161"/>
      <c r="R80" s="161"/>
      <c r="S80" s="161"/>
      <c r="T80" s="161"/>
      <c r="U80" s="162"/>
      <c r="V80" s="162"/>
      <c r="W80" s="147"/>
      <c r="X80" s="147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</row>
    <row r="81" spans="6:34">
      <c r="F81" s="160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</row>
  </sheetData>
  <mergeCells count="254">
    <mergeCell ref="AC76:AH76"/>
    <mergeCell ref="AC77:AH77"/>
    <mergeCell ref="M80:T80"/>
    <mergeCell ref="U74:AB74"/>
    <mergeCell ref="U75:AB75"/>
    <mergeCell ref="U76:AB76"/>
    <mergeCell ref="U77:AB77"/>
    <mergeCell ref="U78:AB78"/>
    <mergeCell ref="U79:AB79"/>
    <mergeCell ref="I78:L78"/>
    <mergeCell ref="I79:L79"/>
    <mergeCell ref="I80:L80"/>
    <mergeCell ref="M73:T73"/>
    <mergeCell ref="M74:T74"/>
    <mergeCell ref="M75:T75"/>
    <mergeCell ref="M76:T76"/>
    <mergeCell ref="M77:T77"/>
    <mergeCell ref="M78:T78"/>
    <mergeCell ref="M79:T79"/>
    <mergeCell ref="E79:H79"/>
    <mergeCell ref="E80:H80"/>
    <mergeCell ref="I76:L76"/>
    <mergeCell ref="I75:L75"/>
    <mergeCell ref="I74:L74"/>
    <mergeCell ref="I73:L73"/>
    <mergeCell ref="I77:L77"/>
    <mergeCell ref="C78:D78"/>
    <mergeCell ref="C79:D79"/>
    <mergeCell ref="C80:D80"/>
    <mergeCell ref="E72:H72"/>
    <mergeCell ref="E73:H73"/>
    <mergeCell ref="E74:H74"/>
    <mergeCell ref="E75:H75"/>
    <mergeCell ref="E76:H76"/>
    <mergeCell ref="E77:H77"/>
    <mergeCell ref="E78:H78"/>
    <mergeCell ref="C72:D72"/>
    <mergeCell ref="C73:D73"/>
    <mergeCell ref="C74:D74"/>
    <mergeCell ref="C75:D75"/>
    <mergeCell ref="C76:D76"/>
    <mergeCell ref="C77:D77"/>
    <mergeCell ref="F62:G62"/>
    <mergeCell ref="H62:I62"/>
    <mergeCell ref="J62:K62"/>
    <mergeCell ref="L62:M62"/>
    <mergeCell ref="N62:O62"/>
    <mergeCell ref="F63:G63"/>
    <mergeCell ref="H63:I63"/>
    <mergeCell ref="J63:K63"/>
    <mergeCell ref="L63:M63"/>
    <mergeCell ref="N63:O63"/>
    <mergeCell ref="F60:G60"/>
    <mergeCell ref="H60:I60"/>
    <mergeCell ref="J60:K60"/>
    <mergeCell ref="L60:M60"/>
    <mergeCell ref="N60:O60"/>
    <mergeCell ref="F61:G61"/>
    <mergeCell ref="H61:I61"/>
    <mergeCell ref="J61:K61"/>
    <mergeCell ref="L61:M61"/>
    <mergeCell ref="N61:O61"/>
    <mergeCell ref="F58:G58"/>
    <mergeCell ref="H58:I58"/>
    <mergeCell ref="J58:K58"/>
    <mergeCell ref="L58:M58"/>
    <mergeCell ref="N58:O58"/>
    <mergeCell ref="F59:G59"/>
    <mergeCell ref="H59:I59"/>
    <mergeCell ref="J59:K59"/>
    <mergeCell ref="L59:M59"/>
    <mergeCell ref="N59:O59"/>
    <mergeCell ref="R52:S52"/>
    <mergeCell ref="R53:S53"/>
    <mergeCell ref="R54:S54"/>
    <mergeCell ref="R55:S55"/>
    <mergeCell ref="F57:G57"/>
    <mergeCell ref="H57:I57"/>
    <mergeCell ref="J57:K57"/>
    <mergeCell ref="L57:M57"/>
    <mergeCell ref="N57:O57"/>
    <mergeCell ref="P57:Q57"/>
    <mergeCell ref="D51:E51"/>
    <mergeCell ref="F51:G51"/>
    <mergeCell ref="H51:I51"/>
    <mergeCell ref="J51:K51"/>
    <mergeCell ref="L51:M51"/>
    <mergeCell ref="R51:S51"/>
    <mergeCell ref="J49:M49"/>
    <mergeCell ref="N49:P49"/>
    <mergeCell ref="Q49:S49"/>
    <mergeCell ref="D50:F50"/>
    <mergeCell ref="G50:I50"/>
    <mergeCell ref="J50:M50"/>
    <mergeCell ref="Q50:S50"/>
    <mergeCell ref="F46:G46"/>
    <mergeCell ref="H46:I46"/>
    <mergeCell ref="J46:K46"/>
    <mergeCell ref="L46:M46"/>
    <mergeCell ref="N46:O46"/>
    <mergeCell ref="F47:G47"/>
    <mergeCell ref="H47:I47"/>
    <mergeCell ref="J47:K47"/>
    <mergeCell ref="L47:M47"/>
    <mergeCell ref="N47:O47"/>
    <mergeCell ref="F44:G44"/>
    <mergeCell ref="H44:I44"/>
    <mergeCell ref="J44:K44"/>
    <mergeCell ref="L44:M44"/>
    <mergeCell ref="N44:O44"/>
    <mergeCell ref="F45:G45"/>
    <mergeCell ref="H45:I45"/>
    <mergeCell ref="J45:K45"/>
    <mergeCell ref="L45:M45"/>
    <mergeCell ref="N45:O45"/>
    <mergeCell ref="F42:G42"/>
    <mergeCell ref="H42:I42"/>
    <mergeCell ref="J42:K42"/>
    <mergeCell ref="L42:M42"/>
    <mergeCell ref="N42:O42"/>
    <mergeCell ref="F43:G43"/>
    <mergeCell ref="H43:I43"/>
    <mergeCell ref="J43:K43"/>
    <mergeCell ref="L43:M43"/>
    <mergeCell ref="N43:O43"/>
    <mergeCell ref="R36:S36"/>
    <mergeCell ref="R37:S37"/>
    <mergeCell ref="R38:S38"/>
    <mergeCell ref="R39:S39"/>
    <mergeCell ref="F41:G41"/>
    <mergeCell ref="H41:I41"/>
    <mergeCell ref="J41:K41"/>
    <mergeCell ref="L41:M41"/>
    <mergeCell ref="N41:O41"/>
    <mergeCell ref="P41:Q41"/>
    <mergeCell ref="D35:E35"/>
    <mergeCell ref="F35:G35"/>
    <mergeCell ref="H35:I35"/>
    <mergeCell ref="J35:K35"/>
    <mergeCell ref="L35:M35"/>
    <mergeCell ref="R35:S35"/>
    <mergeCell ref="J33:M33"/>
    <mergeCell ref="N33:P33"/>
    <mergeCell ref="Q33:S33"/>
    <mergeCell ref="D34:F34"/>
    <mergeCell ref="G34:I34"/>
    <mergeCell ref="J34:M34"/>
    <mergeCell ref="Q34:S34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R20:S20"/>
    <mergeCell ref="R21:S21"/>
    <mergeCell ref="R22:S22"/>
    <mergeCell ref="R23:S23"/>
    <mergeCell ref="F25:G25"/>
    <mergeCell ref="H25:I25"/>
    <mergeCell ref="J25:K25"/>
    <mergeCell ref="L25:M25"/>
    <mergeCell ref="N25:O25"/>
    <mergeCell ref="P25:Q25"/>
    <mergeCell ref="D19:E19"/>
    <mergeCell ref="F19:G19"/>
    <mergeCell ref="H19:I19"/>
    <mergeCell ref="J19:K19"/>
    <mergeCell ref="L19:M19"/>
    <mergeCell ref="R19:S19"/>
    <mergeCell ref="J17:M17"/>
    <mergeCell ref="N17:P17"/>
    <mergeCell ref="Q17:S17"/>
    <mergeCell ref="D18:F18"/>
    <mergeCell ref="G18:I18"/>
    <mergeCell ref="J18:M18"/>
    <mergeCell ref="Q18:S18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11:O11"/>
    <mergeCell ref="R4:S4"/>
    <mergeCell ref="R5:S5"/>
    <mergeCell ref="R6:S6"/>
    <mergeCell ref="R7:S7"/>
    <mergeCell ref="F9:G9"/>
    <mergeCell ref="H9:I9"/>
    <mergeCell ref="J9:K9"/>
    <mergeCell ref="L9:M9"/>
    <mergeCell ref="N9:O9"/>
    <mergeCell ref="P9:Q9"/>
    <mergeCell ref="D3:E3"/>
    <mergeCell ref="F3:G3"/>
    <mergeCell ref="H3:I3"/>
    <mergeCell ref="J3:K3"/>
    <mergeCell ref="L3:M3"/>
    <mergeCell ref="R3:S3"/>
    <mergeCell ref="J1:M1"/>
    <mergeCell ref="N1:P1"/>
    <mergeCell ref="Q1:S1"/>
    <mergeCell ref="D2:F2"/>
    <mergeCell ref="G2:I2"/>
    <mergeCell ref="J2:M2"/>
    <mergeCell ref="Q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Nuoret</vt:lpstr>
      <vt:lpstr>Harraste</vt:lpstr>
      <vt:lpstr>Rating</vt:lpstr>
      <vt:lpstr>M 1900</vt:lpstr>
      <vt:lpstr>Nelinpeli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</dc:creator>
  <cp:lastModifiedBy>Bella</cp:lastModifiedBy>
  <dcterms:created xsi:type="dcterms:W3CDTF">2019-02-27T10:44:38Z</dcterms:created>
  <dcterms:modified xsi:type="dcterms:W3CDTF">2019-02-27T12:52:16Z</dcterms:modified>
</cp:coreProperties>
</file>