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ingis\2018\"/>
    </mc:Choice>
  </mc:AlternateContent>
  <bookViews>
    <workbookView xWindow="0" yWindow="0" windowWidth="19200" windowHeight="11580"/>
  </bookViews>
  <sheets>
    <sheet name="Nuoret" sheetId="1" r:id="rId1"/>
    <sheet name="Rating" sheetId="2" r:id="rId2"/>
    <sheet name="M-1550" sheetId="3" r:id="rId3"/>
    <sheet name="Harraste" sheetId="4" r:id="rId4"/>
    <sheet name="Nelinpeli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4" l="1"/>
  <c r="AH84" i="4"/>
  <c r="AG84" i="4"/>
  <c r="AF84" i="4"/>
  <c r="AE84" i="4"/>
  <c r="AD84" i="4"/>
  <c r="AC84" i="4"/>
  <c r="AB84" i="4"/>
  <c r="AA84" i="4"/>
  <c r="Z84" i="4"/>
  <c r="V84" i="4" s="1"/>
  <c r="Y84" i="4"/>
  <c r="U84" i="4" s="1"/>
  <c r="Q84" i="4"/>
  <c r="P84" i="4"/>
  <c r="C84" i="4"/>
  <c r="B84" i="4"/>
  <c r="AH83" i="4"/>
  <c r="AG83" i="4"/>
  <c r="AF83" i="4"/>
  <c r="AE83" i="4"/>
  <c r="AD83" i="4"/>
  <c r="AC83" i="4"/>
  <c r="AB83" i="4"/>
  <c r="AA83" i="4"/>
  <c r="Z83" i="4"/>
  <c r="V83" i="4" s="1"/>
  <c r="V70" i="4" s="1"/>
  <c r="Y83" i="4"/>
  <c r="U83" i="4" s="1"/>
  <c r="Q83" i="4"/>
  <c r="P83" i="4"/>
  <c r="C83" i="4"/>
  <c r="B83" i="4"/>
  <c r="AH82" i="4"/>
  <c r="AG82" i="4"/>
  <c r="AF82" i="4"/>
  <c r="AE82" i="4"/>
  <c r="AD82" i="4"/>
  <c r="AC82" i="4"/>
  <c r="AB82" i="4"/>
  <c r="AA82" i="4"/>
  <c r="Z82" i="4"/>
  <c r="V82" i="4" s="1"/>
  <c r="Y82" i="4"/>
  <c r="U82" i="4"/>
  <c r="W82" i="4" s="1"/>
  <c r="Q82" i="4"/>
  <c r="P82" i="4"/>
  <c r="C82" i="4"/>
  <c r="B82" i="4"/>
  <c r="AH81" i="4"/>
  <c r="AG81" i="4"/>
  <c r="AF81" i="4"/>
  <c r="AE81" i="4"/>
  <c r="AD81" i="4"/>
  <c r="AC81" i="4"/>
  <c r="AB81" i="4"/>
  <c r="AA81" i="4"/>
  <c r="Z81" i="4"/>
  <c r="Y81" i="4"/>
  <c r="U81" i="4" s="1"/>
  <c r="W81" i="4" s="1"/>
  <c r="V81" i="4"/>
  <c r="Q81" i="4"/>
  <c r="P81" i="4"/>
  <c r="C81" i="4"/>
  <c r="B81" i="4"/>
  <c r="AH80" i="4"/>
  <c r="AG80" i="4"/>
  <c r="AF80" i="4"/>
  <c r="AE80" i="4"/>
  <c r="AD80" i="4"/>
  <c r="AC80" i="4"/>
  <c r="AB80" i="4"/>
  <c r="AA80" i="4"/>
  <c r="Z80" i="4"/>
  <c r="V80" i="4" s="1"/>
  <c r="W80" i="4" s="1"/>
  <c r="Y80" i="4"/>
  <c r="U80" i="4"/>
  <c r="Q80" i="4"/>
  <c r="P80" i="4"/>
  <c r="C80" i="4"/>
  <c r="B80" i="4"/>
  <c r="AH79" i="4"/>
  <c r="AG79" i="4"/>
  <c r="AF79" i="4"/>
  <c r="AE79" i="4"/>
  <c r="AD79" i="4"/>
  <c r="AC79" i="4"/>
  <c r="AB79" i="4"/>
  <c r="AA79" i="4"/>
  <c r="Z79" i="4"/>
  <c r="V79" i="4" s="1"/>
  <c r="Y79" i="4"/>
  <c r="U79" i="4" s="1"/>
  <c r="Q79" i="4"/>
  <c r="P79" i="4"/>
  <c r="C79" i="4"/>
  <c r="B79" i="4"/>
  <c r="AH78" i="4"/>
  <c r="AG78" i="4"/>
  <c r="AF78" i="4"/>
  <c r="AE78" i="4"/>
  <c r="AD78" i="4"/>
  <c r="AC78" i="4"/>
  <c r="AB78" i="4"/>
  <c r="AA78" i="4"/>
  <c r="Z78" i="4"/>
  <c r="V78" i="4" s="1"/>
  <c r="Y78" i="4"/>
  <c r="U78" i="4"/>
  <c r="W78" i="4" s="1"/>
  <c r="Q78" i="4"/>
  <c r="P78" i="4"/>
  <c r="C78" i="4"/>
  <c r="B78" i="4"/>
  <c r="AH77" i="4"/>
  <c r="AG77" i="4"/>
  <c r="AF77" i="4"/>
  <c r="AE77" i="4"/>
  <c r="AD77" i="4"/>
  <c r="AC77" i="4"/>
  <c r="AB77" i="4"/>
  <c r="AA77" i="4"/>
  <c r="Z77" i="4"/>
  <c r="Y77" i="4"/>
  <c r="U77" i="4" s="1"/>
  <c r="V77" i="4"/>
  <c r="Q77" i="4"/>
  <c r="P77" i="4"/>
  <c r="C77" i="4"/>
  <c r="B77" i="4"/>
  <c r="AH76" i="4"/>
  <c r="AG76" i="4"/>
  <c r="AF76" i="4"/>
  <c r="AE76" i="4"/>
  <c r="AD76" i="4"/>
  <c r="AC76" i="4"/>
  <c r="AB76" i="4"/>
  <c r="AA76" i="4"/>
  <c r="Z76" i="4"/>
  <c r="V76" i="4" s="1"/>
  <c r="Y76" i="4"/>
  <c r="U76" i="4"/>
  <c r="Q76" i="4"/>
  <c r="P76" i="4"/>
  <c r="J69" i="4" s="1"/>
  <c r="C76" i="4"/>
  <c r="B76" i="4"/>
  <c r="AH75" i="4"/>
  <c r="AG75" i="4"/>
  <c r="AF75" i="4"/>
  <c r="AE75" i="4"/>
  <c r="AD75" i="4"/>
  <c r="AC75" i="4"/>
  <c r="AB75" i="4"/>
  <c r="AA75" i="4"/>
  <c r="Z75" i="4"/>
  <c r="V75" i="4" s="1"/>
  <c r="Y75" i="4"/>
  <c r="U75" i="4" s="1"/>
  <c r="Q75" i="4"/>
  <c r="M68" i="4" s="1"/>
  <c r="P75" i="4"/>
  <c r="C75" i="4"/>
  <c r="B75" i="4"/>
  <c r="K72" i="4"/>
  <c r="J72" i="4"/>
  <c r="I72" i="4"/>
  <c r="H72" i="4"/>
  <c r="G72" i="4"/>
  <c r="F72" i="4"/>
  <c r="E72" i="4"/>
  <c r="D72" i="4"/>
  <c r="M71" i="4"/>
  <c r="L71" i="4"/>
  <c r="I71" i="4"/>
  <c r="H71" i="4"/>
  <c r="G71" i="4"/>
  <c r="Q71" i="4" s="1"/>
  <c r="F71" i="4"/>
  <c r="E71" i="4"/>
  <c r="D71" i="4"/>
  <c r="O71" i="4" s="1"/>
  <c r="M70" i="4"/>
  <c r="L70" i="4"/>
  <c r="K70" i="4"/>
  <c r="J70" i="4"/>
  <c r="G70" i="4"/>
  <c r="F70" i="4"/>
  <c r="Q70" i="4" s="1"/>
  <c r="E70" i="4"/>
  <c r="D70" i="4"/>
  <c r="N70" i="4" s="1"/>
  <c r="M69" i="4"/>
  <c r="L69" i="4"/>
  <c r="K69" i="4"/>
  <c r="I69" i="4"/>
  <c r="H69" i="4"/>
  <c r="E69" i="4"/>
  <c r="D69" i="4"/>
  <c r="N69" i="4" s="1"/>
  <c r="L68" i="4"/>
  <c r="K68" i="4"/>
  <c r="J68" i="4"/>
  <c r="I68" i="4"/>
  <c r="H68" i="4"/>
  <c r="G68" i="4"/>
  <c r="F68" i="4"/>
  <c r="AH63" i="4"/>
  <c r="AG63" i="4"/>
  <c r="AF63" i="4"/>
  <c r="AE63" i="4"/>
  <c r="AD63" i="4"/>
  <c r="AC63" i="4"/>
  <c r="AB63" i="4"/>
  <c r="AA63" i="4"/>
  <c r="Z63" i="4"/>
  <c r="Y63" i="4"/>
  <c r="U63" i="4" s="1"/>
  <c r="W63" i="4" s="1"/>
  <c r="V63" i="4"/>
  <c r="Q63" i="4"/>
  <c r="P63" i="4"/>
  <c r="C63" i="4"/>
  <c r="B63" i="4"/>
  <c r="AH62" i="4"/>
  <c r="AG62" i="4"/>
  <c r="AF62" i="4"/>
  <c r="AE62" i="4"/>
  <c r="AD62" i="4"/>
  <c r="AC62" i="4"/>
  <c r="AB62" i="4"/>
  <c r="AA62" i="4"/>
  <c r="Z62" i="4"/>
  <c r="V62" i="4" s="1"/>
  <c r="W62" i="4" s="1"/>
  <c r="Y62" i="4"/>
  <c r="U62" i="4"/>
  <c r="Q62" i="4"/>
  <c r="P62" i="4"/>
  <c r="C62" i="4"/>
  <c r="B62" i="4"/>
  <c r="AH61" i="4"/>
  <c r="AG61" i="4"/>
  <c r="AF61" i="4"/>
  <c r="AE61" i="4"/>
  <c r="AD61" i="4"/>
  <c r="AC61" i="4"/>
  <c r="AB61" i="4"/>
  <c r="AA61" i="4"/>
  <c r="Z61" i="4"/>
  <c r="V61" i="4" s="1"/>
  <c r="V53" i="4" s="1"/>
  <c r="Y61" i="4"/>
  <c r="U61" i="4" s="1"/>
  <c r="Q61" i="4"/>
  <c r="P61" i="4"/>
  <c r="C61" i="4"/>
  <c r="B61" i="4"/>
  <c r="AH60" i="4"/>
  <c r="AG60" i="4"/>
  <c r="AF60" i="4"/>
  <c r="AE60" i="4"/>
  <c r="AD60" i="4"/>
  <c r="AC60" i="4"/>
  <c r="AB60" i="4"/>
  <c r="AA60" i="4"/>
  <c r="Z60" i="4"/>
  <c r="V60" i="4" s="1"/>
  <c r="U55" i="4" s="1"/>
  <c r="Y60" i="4"/>
  <c r="U60" i="4"/>
  <c r="W60" i="4" s="1"/>
  <c r="Q60" i="4"/>
  <c r="P60" i="4"/>
  <c r="C60" i="4"/>
  <c r="B60" i="4"/>
  <c r="AH59" i="4"/>
  <c r="AG59" i="4"/>
  <c r="AF59" i="4"/>
  <c r="AE59" i="4"/>
  <c r="AD59" i="4"/>
  <c r="AC59" i="4"/>
  <c r="AB59" i="4"/>
  <c r="AA59" i="4"/>
  <c r="Z59" i="4"/>
  <c r="Y59" i="4"/>
  <c r="U59" i="4" s="1"/>
  <c r="V59" i="4"/>
  <c r="Q59" i="4"/>
  <c r="P59" i="4"/>
  <c r="C59" i="4"/>
  <c r="B59" i="4"/>
  <c r="AH58" i="4"/>
  <c r="AG58" i="4"/>
  <c r="AF58" i="4"/>
  <c r="AE58" i="4"/>
  <c r="AD58" i="4"/>
  <c r="AC58" i="4"/>
  <c r="AB58" i="4"/>
  <c r="AA58" i="4"/>
  <c r="Z58" i="4"/>
  <c r="V58" i="4" s="1"/>
  <c r="Y58" i="4"/>
  <c r="U58" i="4"/>
  <c r="Q58" i="4"/>
  <c r="I52" i="4" s="1"/>
  <c r="P58" i="4"/>
  <c r="H52" i="4" s="1"/>
  <c r="C58" i="4"/>
  <c r="B58" i="4"/>
  <c r="I55" i="4"/>
  <c r="H55" i="4"/>
  <c r="G55" i="4"/>
  <c r="F55" i="4"/>
  <c r="E55" i="4"/>
  <c r="D55" i="4"/>
  <c r="P55" i="4" s="1"/>
  <c r="K54" i="4"/>
  <c r="J54" i="4"/>
  <c r="G54" i="4"/>
  <c r="F54" i="4"/>
  <c r="D54" i="4"/>
  <c r="K53" i="4"/>
  <c r="J53" i="4"/>
  <c r="I53" i="4"/>
  <c r="H53" i="4"/>
  <c r="E53" i="4"/>
  <c r="D53" i="4"/>
  <c r="Q53" i="4" s="1"/>
  <c r="U52" i="4"/>
  <c r="K52" i="4"/>
  <c r="J52" i="4"/>
  <c r="G52" i="4"/>
  <c r="F52" i="4"/>
  <c r="AH47" i="4"/>
  <c r="AG47" i="4"/>
  <c r="AF47" i="4"/>
  <c r="AE47" i="4"/>
  <c r="AD47" i="4"/>
  <c r="AC47" i="4"/>
  <c r="AB47" i="4"/>
  <c r="AA47" i="4"/>
  <c r="Z47" i="4"/>
  <c r="Y47" i="4"/>
  <c r="U47" i="4" s="1"/>
  <c r="W47" i="4" s="1"/>
  <c r="V47" i="4"/>
  <c r="Q47" i="4"/>
  <c r="P47" i="4"/>
  <c r="C47" i="4"/>
  <c r="B47" i="4"/>
  <c r="AH46" i="4"/>
  <c r="AG46" i="4"/>
  <c r="AF46" i="4"/>
  <c r="AE46" i="4"/>
  <c r="AD46" i="4"/>
  <c r="AC46" i="4"/>
  <c r="AB46" i="4"/>
  <c r="AA46" i="4"/>
  <c r="Z46" i="4"/>
  <c r="V46" i="4" s="1"/>
  <c r="W46" i="4" s="1"/>
  <c r="Y46" i="4"/>
  <c r="U46" i="4"/>
  <c r="Q46" i="4"/>
  <c r="P46" i="4"/>
  <c r="C46" i="4"/>
  <c r="B46" i="4"/>
  <c r="AH45" i="4"/>
  <c r="AG45" i="4"/>
  <c r="AF45" i="4"/>
  <c r="AE45" i="4"/>
  <c r="AD45" i="4"/>
  <c r="AC45" i="4"/>
  <c r="AB45" i="4"/>
  <c r="AA45" i="4"/>
  <c r="Z45" i="4"/>
  <c r="V45" i="4" s="1"/>
  <c r="V37" i="4" s="1"/>
  <c r="Y45" i="4"/>
  <c r="U45" i="4" s="1"/>
  <c r="Q45" i="4"/>
  <c r="P45" i="4"/>
  <c r="C45" i="4"/>
  <c r="B45" i="4"/>
  <c r="AH44" i="4"/>
  <c r="AG44" i="4"/>
  <c r="AF44" i="4"/>
  <c r="AE44" i="4"/>
  <c r="AD44" i="4"/>
  <c r="AC44" i="4"/>
  <c r="AB44" i="4"/>
  <c r="AA44" i="4"/>
  <c r="Z44" i="4"/>
  <c r="V44" i="4" s="1"/>
  <c r="U39" i="4" s="1"/>
  <c r="Y44" i="4"/>
  <c r="U44" i="4"/>
  <c r="W44" i="4" s="1"/>
  <c r="Q44" i="4"/>
  <c r="P44" i="4"/>
  <c r="C44" i="4"/>
  <c r="B44" i="4"/>
  <c r="AH43" i="4"/>
  <c r="AG43" i="4"/>
  <c r="AF43" i="4"/>
  <c r="AE43" i="4"/>
  <c r="AD43" i="4"/>
  <c r="AC43" i="4"/>
  <c r="AB43" i="4"/>
  <c r="AA43" i="4"/>
  <c r="Z43" i="4"/>
  <c r="Y43" i="4"/>
  <c r="U43" i="4" s="1"/>
  <c r="V43" i="4"/>
  <c r="Q43" i="4"/>
  <c r="P43" i="4"/>
  <c r="C43" i="4"/>
  <c r="B43" i="4"/>
  <c r="AH42" i="4"/>
  <c r="AG42" i="4"/>
  <c r="AF42" i="4"/>
  <c r="AE42" i="4"/>
  <c r="AD42" i="4"/>
  <c r="AC42" i="4"/>
  <c r="AB42" i="4"/>
  <c r="AA42" i="4"/>
  <c r="Z42" i="4"/>
  <c r="V42" i="4" s="1"/>
  <c r="Y42" i="4"/>
  <c r="U42" i="4"/>
  <c r="Q42" i="4"/>
  <c r="I36" i="4" s="1"/>
  <c r="P42" i="4"/>
  <c r="E38" i="4" s="1"/>
  <c r="C42" i="4"/>
  <c r="B42" i="4"/>
  <c r="I39" i="4"/>
  <c r="H39" i="4"/>
  <c r="G39" i="4"/>
  <c r="F39" i="4"/>
  <c r="E39" i="4"/>
  <c r="D39" i="4"/>
  <c r="P39" i="4" s="1"/>
  <c r="K38" i="4"/>
  <c r="J38" i="4"/>
  <c r="G38" i="4"/>
  <c r="F38" i="4"/>
  <c r="D38" i="4"/>
  <c r="P38" i="4" s="1"/>
  <c r="K37" i="4"/>
  <c r="J37" i="4"/>
  <c r="I37" i="4"/>
  <c r="H37" i="4"/>
  <c r="E37" i="4"/>
  <c r="D37" i="4"/>
  <c r="Q37" i="4" s="1"/>
  <c r="U36" i="4"/>
  <c r="K36" i="4"/>
  <c r="J36" i="4"/>
  <c r="H36" i="4"/>
  <c r="G36" i="4"/>
  <c r="F36" i="4"/>
  <c r="N36" i="4" s="1"/>
  <c r="AH31" i="4"/>
  <c r="AG31" i="4"/>
  <c r="AF31" i="4"/>
  <c r="AE31" i="4"/>
  <c r="AD31" i="4"/>
  <c r="AC31" i="4"/>
  <c r="AB31" i="4"/>
  <c r="AA31" i="4"/>
  <c r="Z31" i="4"/>
  <c r="Y31" i="4"/>
  <c r="U31" i="4" s="1"/>
  <c r="W31" i="4" s="1"/>
  <c r="V31" i="4"/>
  <c r="Q31" i="4"/>
  <c r="P31" i="4"/>
  <c r="C31" i="4"/>
  <c r="B31" i="4"/>
  <c r="AH30" i="4"/>
  <c r="AG30" i="4"/>
  <c r="AF30" i="4"/>
  <c r="AE30" i="4"/>
  <c r="AD30" i="4"/>
  <c r="AC30" i="4"/>
  <c r="AB30" i="4"/>
  <c r="AA30" i="4"/>
  <c r="Z30" i="4"/>
  <c r="V30" i="4" s="1"/>
  <c r="Y30" i="4"/>
  <c r="U30" i="4"/>
  <c r="Q30" i="4"/>
  <c r="P30" i="4"/>
  <c r="C30" i="4"/>
  <c r="B30" i="4"/>
  <c r="AH29" i="4"/>
  <c r="AG29" i="4"/>
  <c r="AF29" i="4"/>
  <c r="AE29" i="4"/>
  <c r="AD29" i="4"/>
  <c r="AC29" i="4"/>
  <c r="AB29" i="4"/>
  <c r="AA29" i="4"/>
  <c r="Z29" i="4"/>
  <c r="V29" i="4" s="1"/>
  <c r="V21" i="4" s="1"/>
  <c r="Y29" i="4"/>
  <c r="U29" i="4" s="1"/>
  <c r="Q29" i="4"/>
  <c r="P29" i="4"/>
  <c r="C29" i="4"/>
  <c r="B29" i="4"/>
  <c r="AH28" i="4"/>
  <c r="AG28" i="4"/>
  <c r="AF28" i="4"/>
  <c r="AE28" i="4"/>
  <c r="AD28" i="4"/>
  <c r="AC28" i="4"/>
  <c r="AB28" i="4"/>
  <c r="AA28" i="4"/>
  <c r="Z28" i="4"/>
  <c r="V28" i="4" s="1"/>
  <c r="U23" i="4" s="1"/>
  <c r="Y28" i="4"/>
  <c r="U28" i="4"/>
  <c r="W28" i="4" s="1"/>
  <c r="Q28" i="4"/>
  <c r="P28" i="4"/>
  <c r="C28" i="4"/>
  <c r="B28" i="4"/>
  <c r="AH27" i="4"/>
  <c r="AG27" i="4"/>
  <c r="AF27" i="4"/>
  <c r="AE27" i="4"/>
  <c r="AD27" i="4"/>
  <c r="AC27" i="4"/>
  <c r="AB27" i="4"/>
  <c r="AA27" i="4"/>
  <c r="Z27" i="4"/>
  <c r="Y27" i="4"/>
  <c r="U27" i="4" s="1"/>
  <c r="V27" i="4"/>
  <c r="Q27" i="4"/>
  <c r="P27" i="4"/>
  <c r="C27" i="4"/>
  <c r="B27" i="4"/>
  <c r="AH26" i="4"/>
  <c r="AG26" i="4"/>
  <c r="AF26" i="4"/>
  <c r="AE26" i="4"/>
  <c r="AD26" i="4"/>
  <c r="AC26" i="4"/>
  <c r="AB26" i="4"/>
  <c r="AA26" i="4"/>
  <c r="Z26" i="4"/>
  <c r="V26" i="4" s="1"/>
  <c r="Y26" i="4"/>
  <c r="U26" i="4"/>
  <c r="Q26" i="4"/>
  <c r="I20" i="4" s="1"/>
  <c r="P26" i="4"/>
  <c r="E22" i="4" s="1"/>
  <c r="C26" i="4"/>
  <c r="B26" i="4"/>
  <c r="I23" i="4"/>
  <c r="H23" i="4"/>
  <c r="G23" i="4"/>
  <c r="F23" i="4"/>
  <c r="E23" i="4"/>
  <c r="Q23" i="4" s="1"/>
  <c r="D23" i="4"/>
  <c r="P23" i="4" s="1"/>
  <c r="K22" i="4"/>
  <c r="J22" i="4"/>
  <c r="G22" i="4"/>
  <c r="F22" i="4"/>
  <c r="D22" i="4"/>
  <c r="P22" i="4" s="1"/>
  <c r="K21" i="4"/>
  <c r="J21" i="4"/>
  <c r="I21" i="4"/>
  <c r="H21" i="4"/>
  <c r="E21" i="4"/>
  <c r="D21" i="4"/>
  <c r="Q21" i="4" s="1"/>
  <c r="U20" i="4"/>
  <c r="K20" i="4"/>
  <c r="J20" i="4"/>
  <c r="H20" i="4"/>
  <c r="G20" i="4"/>
  <c r="F20" i="4"/>
  <c r="N20" i="4" s="1"/>
  <c r="AH15" i="4"/>
  <c r="AG15" i="4"/>
  <c r="AF15" i="4"/>
  <c r="AE15" i="4"/>
  <c r="AD15" i="4"/>
  <c r="AC15" i="4"/>
  <c r="AB15" i="4"/>
  <c r="AA15" i="4"/>
  <c r="Z15" i="4"/>
  <c r="Y15" i="4"/>
  <c r="U15" i="4" s="1"/>
  <c r="W15" i="4" s="1"/>
  <c r="V15" i="4"/>
  <c r="Q15" i="4"/>
  <c r="P15" i="4"/>
  <c r="C15" i="4"/>
  <c r="B15" i="4"/>
  <c r="AH14" i="4"/>
  <c r="AG14" i="4"/>
  <c r="AF14" i="4"/>
  <c r="AE14" i="4"/>
  <c r="AD14" i="4"/>
  <c r="AC14" i="4"/>
  <c r="AB14" i="4"/>
  <c r="AA14" i="4"/>
  <c r="Z14" i="4"/>
  <c r="V14" i="4" s="1"/>
  <c r="Y14" i="4"/>
  <c r="U14" i="4"/>
  <c r="Q14" i="4"/>
  <c r="P14" i="4"/>
  <c r="C14" i="4"/>
  <c r="B14" i="4"/>
  <c r="AH13" i="4"/>
  <c r="AG13" i="4"/>
  <c r="AF13" i="4"/>
  <c r="AE13" i="4"/>
  <c r="AD13" i="4"/>
  <c r="AC13" i="4"/>
  <c r="AB13" i="4"/>
  <c r="AA13" i="4"/>
  <c r="Z13" i="4"/>
  <c r="V13" i="4" s="1"/>
  <c r="Y13" i="4"/>
  <c r="U13" i="4"/>
  <c r="Q13" i="4"/>
  <c r="P13" i="4"/>
  <c r="C13" i="4"/>
  <c r="B13" i="4"/>
  <c r="AH12" i="4"/>
  <c r="AG12" i="4"/>
  <c r="AF12" i="4"/>
  <c r="AE12" i="4"/>
  <c r="AD12" i="4"/>
  <c r="AC12" i="4"/>
  <c r="AB12" i="4"/>
  <c r="AA12" i="4"/>
  <c r="U12" i="4" s="1"/>
  <c r="W12" i="4" s="1"/>
  <c r="Z12" i="4"/>
  <c r="Y12" i="4"/>
  <c r="V12" i="4"/>
  <c r="Q12" i="4"/>
  <c r="P12" i="4"/>
  <c r="C12" i="4"/>
  <c r="B12" i="4"/>
  <c r="AH11" i="4"/>
  <c r="AG11" i="4"/>
  <c r="AF11" i="4"/>
  <c r="AE11" i="4"/>
  <c r="AD11" i="4"/>
  <c r="AC11" i="4"/>
  <c r="AB11" i="4"/>
  <c r="V11" i="4" s="1"/>
  <c r="AA11" i="4"/>
  <c r="Z11" i="4"/>
  <c r="Y11" i="4"/>
  <c r="U11" i="4" s="1"/>
  <c r="Q11" i="4"/>
  <c r="P11" i="4"/>
  <c r="C11" i="4"/>
  <c r="B11" i="4"/>
  <c r="AH10" i="4"/>
  <c r="AG10" i="4"/>
  <c r="AF10" i="4"/>
  <c r="AE10" i="4"/>
  <c r="AD10" i="4"/>
  <c r="AC10" i="4"/>
  <c r="AB10" i="4"/>
  <c r="AA10" i="4"/>
  <c r="Z10" i="4"/>
  <c r="V10" i="4" s="1"/>
  <c r="Y10" i="4"/>
  <c r="U10" i="4" s="1"/>
  <c r="Q10" i="4"/>
  <c r="D6" i="4" s="1"/>
  <c r="P10" i="4"/>
  <c r="E6" i="4" s="1"/>
  <c r="C10" i="4"/>
  <c r="B10" i="4"/>
  <c r="I7" i="4"/>
  <c r="H7" i="4"/>
  <c r="G7" i="4"/>
  <c r="F7" i="4"/>
  <c r="E7" i="4"/>
  <c r="Q7" i="4" s="1"/>
  <c r="D7" i="4"/>
  <c r="P7" i="4" s="1"/>
  <c r="K6" i="4"/>
  <c r="J6" i="4"/>
  <c r="G6" i="4"/>
  <c r="F6" i="4"/>
  <c r="K5" i="4"/>
  <c r="J5" i="4"/>
  <c r="I5" i="4"/>
  <c r="H5" i="4"/>
  <c r="E5" i="4"/>
  <c r="D5" i="4"/>
  <c r="Q5" i="4" s="1"/>
  <c r="K4" i="4"/>
  <c r="J4" i="4"/>
  <c r="H4" i="4"/>
  <c r="G4" i="4"/>
  <c r="F4" i="4"/>
  <c r="AH57" i="3"/>
  <c r="AG57" i="3"/>
  <c r="AF57" i="3"/>
  <c r="AE57" i="3"/>
  <c r="AD57" i="3"/>
  <c r="AC57" i="3"/>
  <c r="AB57" i="3"/>
  <c r="AA57" i="3"/>
  <c r="Z57" i="3"/>
  <c r="V57" i="3" s="1"/>
  <c r="W57" i="3" s="1"/>
  <c r="Y57" i="3"/>
  <c r="U57" i="3"/>
  <c r="Q57" i="3"/>
  <c r="P57" i="3"/>
  <c r="C57" i="3"/>
  <c r="B57" i="3"/>
  <c r="AH56" i="3"/>
  <c r="AG56" i="3"/>
  <c r="AF56" i="3"/>
  <c r="AE56" i="3"/>
  <c r="AD56" i="3"/>
  <c r="AC56" i="3"/>
  <c r="AB56" i="3"/>
  <c r="AA56" i="3"/>
  <c r="Z56" i="3"/>
  <c r="V56" i="3" s="1"/>
  <c r="Y56" i="3"/>
  <c r="U56" i="3" s="1"/>
  <c r="W56" i="3" s="1"/>
  <c r="Q56" i="3"/>
  <c r="H44" i="3" s="1"/>
  <c r="P56" i="3"/>
  <c r="I44" i="3" s="1"/>
  <c r="C56" i="3"/>
  <c r="B56" i="3"/>
  <c r="AH55" i="3"/>
  <c r="AG55" i="3"/>
  <c r="AF55" i="3"/>
  <c r="AE55" i="3"/>
  <c r="AD55" i="3"/>
  <c r="AC55" i="3"/>
  <c r="AB55" i="3"/>
  <c r="AA55" i="3"/>
  <c r="Z55" i="3"/>
  <c r="V55" i="3" s="1"/>
  <c r="Y55" i="3"/>
  <c r="U55" i="3"/>
  <c r="Q55" i="3"/>
  <c r="I42" i="3" s="1"/>
  <c r="P55" i="3"/>
  <c r="C55" i="3"/>
  <c r="B55" i="3"/>
  <c r="AH54" i="3"/>
  <c r="AG54" i="3"/>
  <c r="AF54" i="3"/>
  <c r="AE54" i="3"/>
  <c r="AD54" i="3"/>
  <c r="AC54" i="3"/>
  <c r="AB54" i="3"/>
  <c r="AA54" i="3"/>
  <c r="Z54" i="3"/>
  <c r="V54" i="3" s="1"/>
  <c r="Y54" i="3"/>
  <c r="U54" i="3"/>
  <c r="W54" i="3" s="1"/>
  <c r="Q54" i="3"/>
  <c r="P54" i="3"/>
  <c r="C54" i="3"/>
  <c r="B54" i="3"/>
  <c r="AH53" i="3"/>
  <c r="AG53" i="3"/>
  <c r="AF53" i="3"/>
  <c r="AE53" i="3"/>
  <c r="AD53" i="3"/>
  <c r="AC53" i="3"/>
  <c r="AB53" i="3"/>
  <c r="AA53" i="3"/>
  <c r="U53" i="3" s="1"/>
  <c r="W53" i="3" s="1"/>
  <c r="Z53" i="3"/>
  <c r="Y53" i="3"/>
  <c r="V53" i="3"/>
  <c r="Q53" i="3"/>
  <c r="P53" i="3"/>
  <c r="H41" i="3" s="1"/>
  <c r="C53" i="3"/>
  <c r="B53" i="3"/>
  <c r="AH52" i="3"/>
  <c r="AG52" i="3"/>
  <c r="AF52" i="3"/>
  <c r="AE52" i="3"/>
  <c r="AD52" i="3"/>
  <c r="AC52" i="3"/>
  <c r="AB52" i="3"/>
  <c r="V52" i="3" s="1"/>
  <c r="AA52" i="3"/>
  <c r="Z52" i="3"/>
  <c r="Y52" i="3"/>
  <c r="U52" i="3" s="1"/>
  <c r="Q52" i="3"/>
  <c r="F45" i="3" s="1"/>
  <c r="P52" i="3"/>
  <c r="L42" i="3" s="1"/>
  <c r="C52" i="3"/>
  <c r="B52" i="3"/>
  <c r="AH51" i="3"/>
  <c r="AG51" i="3"/>
  <c r="AF51" i="3"/>
  <c r="AE51" i="3"/>
  <c r="AD51" i="3"/>
  <c r="AC51" i="3"/>
  <c r="AB51" i="3"/>
  <c r="AA51" i="3"/>
  <c r="Z51" i="3"/>
  <c r="V51" i="3" s="1"/>
  <c r="Y51" i="3"/>
  <c r="U51" i="3" s="1"/>
  <c r="W51" i="3" s="1"/>
  <c r="Q51" i="3"/>
  <c r="D44" i="3" s="1"/>
  <c r="P51" i="3"/>
  <c r="C51" i="3"/>
  <c r="B51" i="3"/>
  <c r="AH50" i="3"/>
  <c r="AG50" i="3"/>
  <c r="AF50" i="3"/>
  <c r="AE50" i="3"/>
  <c r="AD50" i="3"/>
  <c r="AC50" i="3"/>
  <c r="AB50" i="3"/>
  <c r="AA50" i="3"/>
  <c r="Z50" i="3"/>
  <c r="V50" i="3" s="1"/>
  <c r="V43" i="3" s="1"/>
  <c r="Y50" i="3"/>
  <c r="U50" i="3"/>
  <c r="Q50" i="3"/>
  <c r="P50" i="3"/>
  <c r="C50" i="3"/>
  <c r="B50" i="3"/>
  <c r="AH49" i="3"/>
  <c r="AG49" i="3"/>
  <c r="AF49" i="3"/>
  <c r="AE49" i="3"/>
  <c r="AD49" i="3"/>
  <c r="AC49" i="3"/>
  <c r="AB49" i="3"/>
  <c r="AA49" i="3"/>
  <c r="U49" i="3" s="1"/>
  <c r="Z49" i="3"/>
  <c r="Y49" i="3"/>
  <c r="V49" i="3"/>
  <c r="Q49" i="3"/>
  <c r="P49" i="3"/>
  <c r="C49" i="3"/>
  <c r="B49" i="3"/>
  <c r="AH48" i="3"/>
  <c r="AG48" i="3"/>
  <c r="AF48" i="3"/>
  <c r="AE48" i="3"/>
  <c r="AD48" i="3"/>
  <c r="AC48" i="3"/>
  <c r="AB48" i="3"/>
  <c r="V48" i="3" s="1"/>
  <c r="AA48" i="3"/>
  <c r="Z48" i="3"/>
  <c r="Y48" i="3"/>
  <c r="U48" i="3" s="1"/>
  <c r="Q48" i="3"/>
  <c r="D45" i="3" s="1"/>
  <c r="P48" i="3"/>
  <c r="L41" i="3" s="1"/>
  <c r="C48" i="3"/>
  <c r="B48" i="3"/>
  <c r="K45" i="3"/>
  <c r="J45" i="3"/>
  <c r="I45" i="3"/>
  <c r="H45" i="3"/>
  <c r="G45" i="3"/>
  <c r="M44" i="3"/>
  <c r="L44" i="3"/>
  <c r="G44" i="3"/>
  <c r="F44" i="3"/>
  <c r="E44" i="3"/>
  <c r="M43" i="3"/>
  <c r="L43" i="3"/>
  <c r="K43" i="3"/>
  <c r="G43" i="3"/>
  <c r="F43" i="3"/>
  <c r="E43" i="3"/>
  <c r="D43" i="3"/>
  <c r="K42" i="3"/>
  <c r="J42" i="3"/>
  <c r="H42" i="3"/>
  <c r="E42" i="3"/>
  <c r="D42" i="3"/>
  <c r="M41" i="3"/>
  <c r="J41" i="3"/>
  <c r="I41" i="3"/>
  <c r="G41" i="3"/>
  <c r="F41" i="3"/>
  <c r="AH36" i="3"/>
  <c r="AG36" i="3"/>
  <c r="AF36" i="3"/>
  <c r="AE36" i="3"/>
  <c r="AD36" i="3"/>
  <c r="AC36" i="3"/>
  <c r="AB36" i="3"/>
  <c r="AA36" i="3"/>
  <c r="Z36" i="3"/>
  <c r="V36" i="3" s="1"/>
  <c r="Y36" i="3"/>
  <c r="U36" i="3"/>
  <c r="Q36" i="3"/>
  <c r="P36" i="3"/>
  <c r="C36" i="3"/>
  <c r="B36" i="3"/>
  <c r="AH35" i="3"/>
  <c r="AG35" i="3"/>
  <c r="AF35" i="3"/>
  <c r="AE35" i="3"/>
  <c r="AD35" i="3"/>
  <c r="AC35" i="3"/>
  <c r="AB35" i="3"/>
  <c r="AA35" i="3"/>
  <c r="U35" i="3" s="1"/>
  <c r="W35" i="3" s="1"/>
  <c r="Z35" i="3"/>
  <c r="Y35" i="3"/>
  <c r="V35" i="3"/>
  <c r="Q35" i="3"/>
  <c r="P35" i="3"/>
  <c r="C35" i="3"/>
  <c r="B35" i="3"/>
  <c r="AH34" i="3"/>
  <c r="AG34" i="3"/>
  <c r="AF34" i="3"/>
  <c r="AE34" i="3"/>
  <c r="AD34" i="3"/>
  <c r="AC34" i="3"/>
  <c r="AB34" i="3"/>
  <c r="AA34" i="3"/>
  <c r="Z34" i="3"/>
  <c r="V34" i="3" s="1"/>
  <c r="Y34" i="3"/>
  <c r="U34" i="3" s="1"/>
  <c r="W34" i="3" s="1"/>
  <c r="Q34" i="3"/>
  <c r="F22" i="3" s="1"/>
  <c r="P34" i="3"/>
  <c r="G22" i="3" s="1"/>
  <c r="C34" i="3"/>
  <c r="B34" i="3"/>
  <c r="AH33" i="3"/>
  <c r="AG33" i="3"/>
  <c r="AF33" i="3"/>
  <c r="AE33" i="3"/>
  <c r="AD33" i="3"/>
  <c r="AC33" i="3"/>
  <c r="AB33" i="3"/>
  <c r="AA33" i="3"/>
  <c r="Z33" i="3"/>
  <c r="V33" i="3" s="1"/>
  <c r="Y33" i="3"/>
  <c r="U33" i="3" s="1"/>
  <c r="W33" i="3" s="1"/>
  <c r="Q33" i="3"/>
  <c r="M23" i="3" s="1"/>
  <c r="P33" i="3"/>
  <c r="C33" i="3"/>
  <c r="B33" i="3"/>
  <c r="AH32" i="3"/>
  <c r="AG32" i="3"/>
  <c r="AF32" i="3"/>
  <c r="AE32" i="3"/>
  <c r="AD32" i="3"/>
  <c r="AC32" i="3"/>
  <c r="AB32" i="3"/>
  <c r="AA32" i="3"/>
  <c r="Z32" i="3"/>
  <c r="V32" i="3" s="1"/>
  <c r="Y32" i="3"/>
  <c r="U32" i="3"/>
  <c r="W32" i="3" s="1"/>
  <c r="Q32" i="3"/>
  <c r="P32" i="3"/>
  <c r="C32" i="3"/>
  <c r="B32" i="3"/>
  <c r="AH31" i="3"/>
  <c r="AG31" i="3"/>
  <c r="AF31" i="3"/>
  <c r="AE31" i="3"/>
  <c r="AD31" i="3"/>
  <c r="AC31" i="3"/>
  <c r="AB31" i="3"/>
  <c r="AA31" i="3"/>
  <c r="U31" i="3" s="1"/>
  <c r="W31" i="3" s="1"/>
  <c r="Z31" i="3"/>
  <c r="Y31" i="3"/>
  <c r="V31" i="3"/>
  <c r="Q31" i="3"/>
  <c r="P31" i="3"/>
  <c r="L21" i="3" s="1"/>
  <c r="C31" i="3"/>
  <c r="B31" i="3"/>
  <c r="AH30" i="3"/>
  <c r="AG30" i="3"/>
  <c r="AF30" i="3"/>
  <c r="AE30" i="3"/>
  <c r="AD30" i="3"/>
  <c r="AC30" i="3"/>
  <c r="AB30" i="3"/>
  <c r="AA30" i="3"/>
  <c r="Z30" i="3"/>
  <c r="V30" i="3" s="1"/>
  <c r="Y30" i="3"/>
  <c r="U30" i="3" s="1"/>
  <c r="V23" i="3" s="1"/>
  <c r="Q30" i="3"/>
  <c r="D23" i="3" s="1"/>
  <c r="P30" i="3"/>
  <c r="J20" i="3" s="1"/>
  <c r="C30" i="3"/>
  <c r="B30" i="3"/>
  <c r="AH29" i="3"/>
  <c r="AG29" i="3"/>
  <c r="AF29" i="3"/>
  <c r="AE29" i="3"/>
  <c r="AD29" i="3"/>
  <c r="AC29" i="3"/>
  <c r="AB29" i="3"/>
  <c r="AA29" i="3"/>
  <c r="Z29" i="3"/>
  <c r="V29" i="3" s="1"/>
  <c r="V22" i="3" s="1"/>
  <c r="Y29" i="3"/>
  <c r="U29" i="3" s="1"/>
  <c r="W29" i="3" s="1"/>
  <c r="Q29" i="3"/>
  <c r="P29" i="3"/>
  <c r="C29" i="3"/>
  <c r="B29" i="3"/>
  <c r="AH28" i="3"/>
  <c r="AG28" i="3"/>
  <c r="AF28" i="3"/>
  <c r="AE28" i="3"/>
  <c r="AD28" i="3"/>
  <c r="AC28" i="3"/>
  <c r="AB28" i="3"/>
  <c r="AA28" i="3"/>
  <c r="Z28" i="3"/>
  <c r="V28" i="3" s="1"/>
  <c r="Y28" i="3"/>
  <c r="U28" i="3"/>
  <c r="Q28" i="3"/>
  <c r="P28" i="3"/>
  <c r="C28" i="3"/>
  <c r="B28" i="3"/>
  <c r="AH27" i="3"/>
  <c r="AG27" i="3"/>
  <c r="AF27" i="3"/>
  <c r="AE27" i="3"/>
  <c r="AD27" i="3"/>
  <c r="AC27" i="3"/>
  <c r="AB27" i="3"/>
  <c r="AA27" i="3"/>
  <c r="U27" i="3" s="1"/>
  <c r="Z27" i="3"/>
  <c r="Y27" i="3"/>
  <c r="V27" i="3"/>
  <c r="Q27" i="3"/>
  <c r="P27" i="3"/>
  <c r="E24" i="3" s="1"/>
  <c r="C27" i="3"/>
  <c r="B27" i="3"/>
  <c r="K24" i="3"/>
  <c r="J24" i="3"/>
  <c r="I24" i="3"/>
  <c r="G24" i="3"/>
  <c r="F24" i="3"/>
  <c r="D24" i="3"/>
  <c r="L23" i="3"/>
  <c r="I23" i="3"/>
  <c r="H23" i="3"/>
  <c r="G23" i="3"/>
  <c r="F23" i="3"/>
  <c r="L22" i="3"/>
  <c r="K22" i="3"/>
  <c r="J22" i="3"/>
  <c r="E22" i="3"/>
  <c r="D22" i="3"/>
  <c r="M21" i="3"/>
  <c r="K21" i="3"/>
  <c r="J21" i="3"/>
  <c r="I21" i="3"/>
  <c r="E21" i="3"/>
  <c r="D21" i="3"/>
  <c r="M20" i="3"/>
  <c r="L20" i="3"/>
  <c r="I20" i="3"/>
  <c r="H20" i="3"/>
  <c r="G20" i="3"/>
  <c r="F20" i="3"/>
  <c r="AH15" i="3"/>
  <c r="AG15" i="3"/>
  <c r="AF15" i="3"/>
  <c r="AE15" i="3"/>
  <c r="AD15" i="3"/>
  <c r="AC15" i="3"/>
  <c r="AB15" i="3"/>
  <c r="AA15" i="3"/>
  <c r="Z15" i="3"/>
  <c r="V15" i="3" s="1"/>
  <c r="Y15" i="3"/>
  <c r="U15" i="3" s="1"/>
  <c r="Q15" i="3"/>
  <c r="P15" i="3"/>
  <c r="C15" i="3"/>
  <c r="B15" i="3"/>
  <c r="AH14" i="3"/>
  <c r="AG14" i="3"/>
  <c r="AF14" i="3"/>
  <c r="AE14" i="3"/>
  <c r="AD14" i="3"/>
  <c r="AC14" i="3"/>
  <c r="AB14" i="3"/>
  <c r="AA14" i="3"/>
  <c r="Z14" i="3"/>
  <c r="V14" i="3" s="1"/>
  <c r="Y14" i="3"/>
  <c r="U14" i="3"/>
  <c r="W14" i="3" s="1"/>
  <c r="Q14" i="3"/>
  <c r="P14" i="3"/>
  <c r="C14" i="3"/>
  <c r="B14" i="3"/>
  <c r="AH13" i="3"/>
  <c r="AG13" i="3"/>
  <c r="AF13" i="3"/>
  <c r="AE13" i="3"/>
  <c r="AD13" i="3"/>
  <c r="AC13" i="3"/>
  <c r="AB13" i="3"/>
  <c r="AA13" i="3"/>
  <c r="U13" i="3" s="1"/>
  <c r="W13" i="3" s="1"/>
  <c r="Z13" i="3"/>
  <c r="Y13" i="3"/>
  <c r="V13" i="3"/>
  <c r="Q13" i="3"/>
  <c r="P13" i="3"/>
  <c r="G6" i="3" s="1"/>
  <c r="C13" i="3"/>
  <c r="B13" i="3"/>
  <c r="AH12" i="3"/>
  <c r="AG12" i="3"/>
  <c r="AF12" i="3"/>
  <c r="AE12" i="3"/>
  <c r="AD12" i="3"/>
  <c r="AC12" i="3"/>
  <c r="AB12" i="3"/>
  <c r="V12" i="3" s="1"/>
  <c r="AA12" i="3"/>
  <c r="Z12" i="3"/>
  <c r="Y12" i="3"/>
  <c r="U12" i="3" s="1"/>
  <c r="W12" i="3"/>
  <c r="Q12" i="3"/>
  <c r="K4" i="3" s="1"/>
  <c r="P12" i="3"/>
  <c r="C12" i="3"/>
  <c r="B12" i="3"/>
  <c r="AH11" i="3"/>
  <c r="AG11" i="3"/>
  <c r="AF11" i="3"/>
  <c r="AE11" i="3"/>
  <c r="AD11" i="3"/>
  <c r="AC11" i="3"/>
  <c r="AB11" i="3"/>
  <c r="AA11" i="3"/>
  <c r="Z11" i="3"/>
  <c r="V11" i="3" s="1"/>
  <c r="Y11" i="3"/>
  <c r="U11" i="3" s="1"/>
  <c r="Q11" i="3"/>
  <c r="F7" i="3" s="1"/>
  <c r="P11" i="3"/>
  <c r="C11" i="3"/>
  <c r="B11" i="3"/>
  <c r="AH10" i="3"/>
  <c r="AG10" i="3"/>
  <c r="AF10" i="3"/>
  <c r="AE10" i="3"/>
  <c r="AD10" i="3"/>
  <c r="AC10" i="3"/>
  <c r="AB10" i="3"/>
  <c r="AA10" i="3"/>
  <c r="Z10" i="3"/>
  <c r="V10" i="3" s="1"/>
  <c r="Y10" i="3"/>
  <c r="U10" i="3"/>
  <c r="Q10" i="3"/>
  <c r="P10" i="3"/>
  <c r="C10" i="3"/>
  <c r="B10" i="3"/>
  <c r="V7" i="3"/>
  <c r="I7" i="3"/>
  <c r="G7" i="3"/>
  <c r="D7" i="3"/>
  <c r="J6" i="3"/>
  <c r="F6" i="3"/>
  <c r="E6" i="3"/>
  <c r="D6" i="3"/>
  <c r="K5" i="3"/>
  <c r="J5" i="3"/>
  <c r="I5" i="3"/>
  <c r="H5" i="3"/>
  <c r="E5" i="3"/>
  <c r="Q5" i="3" s="1"/>
  <c r="D5" i="3"/>
  <c r="I4" i="3"/>
  <c r="H4" i="3"/>
  <c r="G4" i="3"/>
  <c r="F4" i="3"/>
  <c r="AH57" i="2"/>
  <c r="AG57" i="2"/>
  <c r="AF57" i="2"/>
  <c r="AE57" i="2"/>
  <c r="AD57" i="2"/>
  <c r="AC57" i="2"/>
  <c r="AB57" i="2"/>
  <c r="AA57" i="2"/>
  <c r="Z57" i="2"/>
  <c r="V57" i="2" s="1"/>
  <c r="Y57" i="2"/>
  <c r="U57" i="2"/>
  <c r="Q57" i="2"/>
  <c r="P57" i="2"/>
  <c r="C57" i="2"/>
  <c r="B57" i="2"/>
  <c r="AH56" i="2"/>
  <c r="AG56" i="2"/>
  <c r="AF56" i="2"/>
  <c r="AE56" i="2"/>
  <c r="AD56" i="2"/>
  <c r="AC56" i="2"/>
  <c r="AB56" i="2"/>
  <c r="AA56" i="2"/>
  <c r="Z56" i="2"/>
  <c r="Y56" i="2"/>
  <c r="U56" i="2" s="1"/>
  <c r="V56" i="2"/>
  <c r="Q56" i="2"/>
  <c r="P56" i="2"/>
  <c r="C56" i="2"/>
  <c r="B56" i="2"/>
  <c r="AH55" i="2"/>
  <c r="AG55" i="2"/>
  <c r="AF55" i="2"/>
  <c r="AE55" i="2"/>
  <c r="AD55" i="2"/>
  <c r="AC55" i="2"/>
  <c r="AB55" i="2"/>
  <c r="AA55" i="2"/>
  <c r="Z55" i="2"/>
  <c r="V55" i="2" s="1"/>
  <c r="Y55" i="2"/>
  <c r="U55" i="2"/>
  <c r="W55" i="2" s="1"/>
  <c r="Q55" i="2"/>
  <c r="P55" i="2"/>
  <c r="C55" i="2"/>
  <c r="B55" i="2"/>
  <c r="AH54" i="2"/>
  <c r="AG54" i="2"/>
  <c r="AF54" i="2"/>
  <c r="AE54" i="2"/>
  <c r="AD54" i="2"/>
  <c r="AC54" i="2"/>
  <c r="AB54" i="2"/>
  <c r="AA54" i="2"/>
  <c r="Z54" i="2"/>
  <c r="Y54" i="2"/>
  <c r="U54" i="2" s="1"/>
  <c r="W54" i="2" s="1"/>
  <c r="V54" i="2"/>
  <c r="Q54" i="2"/>
  <c r="P54" i="2"/>
  <c r="C54" i="2"/>
  <c r="B54" i="2"/>
  <c r="AH53" i="2"/>
  <c r="AG53" i="2"/>
  <c r="AF53" i="2"/>
  <c r="AE53" i="2"/>
  <c r="AD53" i="2"/>
  <c r="AC53" i="2"/>
  <c r="AB53" i="2"/>
  <c r="AA53" i="2"/>
  <c r="Z53" i="2"/>
  <c r="V53" i="2" s="1"/>
  <c r="W53" i="2" s="1"/>
  <c r="Y53" i="2"/>
  <c r="U53" i="2"/>
  <c r="Q53" i="2"/>
  <c r="P53" i="2"/>
  <c r="C53" i="2"/>
  <c r="B53" i="2"/>
  <c r="AH52" i="2"/>
  <c r="AG52" i="2"/>
  <c r="AF52" i="2"/>
  <c r="AE52" i="2"/>
  <c r="AD52" i="2"/>
  <c r="AC52" i="2"/>
  <c r="AB52" i="2"/>
  <c r="AA52" i="2"/>
  <c r="Z52" i="2"/>
  <c r="V52" i="2" s="1"/>
  <c r="U45" i="2" s="1"/>
  <c r="Y52" i="2"/>
  <c r="U52" i="2" s="1"/>
  <c r="Q52" i="2"/>
  <c r="P52" i="2"/>
  <c r="C52" i="2"/>
  <c r="B52" i="2"/>
  <c r="AH51" i="2"/>
  <c r="AG51" i="2"/>
  <c r="AF51" i="2"/>
  <c r="AE51" i="2"/>
  <c r="AD51" i="2"/>
  <c r="AC51" i="2"/>
  <c r="AB51" i="2"/>
  <c r="AA51" i="2"/>
  <c r="Z51" i="2"/>
  <c r="V51" i="2" s="1"/>
  <c r="Y51" i="2"/>
  <c r="U51" i="2"/>
  <c r="Q51" i="2"/>
  <c r="P51" i="2"/>
  <c r="C51" i="2"/>
  <c r="B51" i="2"/>
  <c r="AH50" i="2"/>
  <c r="AG50" i="2"/>
  <c r="AF50" i="2"/>
  <c r="AE50" i="2"/>
  <c r="AD50" i="2"/>
  <c r="AC50" i="2"/>
  <c r="AB50" i="2"/>
  <c r="AA50" i="2"/>
  <c r="Z50" i="2"/>
  <c r="Y50" i="2"/>
  <c r="U50" i="2" s="1"/>
  <c r="V50" i="2"/>
  <c r="Q50" i="2"/>
  <c r="P50" i="2"/>
  <c r="C50" i="2"/>
  <c r="B50" i="2"/>
  <c r="AH49" i="2"/>
  <c r="AG49" i="2"/>
  <c r="AF49" i="2"/>
  <c r="AE49" i="2"/>
  <c r="AD49" i="2"/>
  <c r="AC49" i="2"/>
  <c r="AB49" i="2"/>
  <c r="AA49" i="2"/>
  <c r="Z49" i="2"/>
  <c r="V49" i="2" s="1"/>
  <c r="Y49" i="2"/>
  <c r="U49" i="2"/>
  <c r="W49" i="2" s="1"/>
  <c r="Q49" i="2"/>
  <c r="P49" i="2"/>
  <c r="C49" i="2"/>
  <c r="B49" i="2"/>
  <c r="AH48" i="2"/>
  <c r="AG48" i="2"/>
  <c r="AF48" i="2"/>
  <c r="AE48" i="2"/>
  <c r="AD48" i="2"/>
  <c r="AC48" i="2"/>
  <c r="AB48" i="2"/>
  <c r="AA48" i="2"/>
  <c r="Z48" i="2"/>
  <c r="Y48" i="2"/>
  <c r="U48" i="2" s="1"/>
  <c r="V48" i="2"/>
  <c r="Q48" i="2"/>
  <c r="M41" i="2" s="1"/>
  <c r="P48" i="2"/>
  <c r="C48" i="2"/>
  <c r="B48" i="2"/>
  <c r="K45" i="2"/>
  <c r="J45" i="2"/>
  <c r="I45" i="2"/>
  <c r="H45" i="2"/>
  <c r="G45" i="2"/>
  <c r="F45" i="2"/>
  <c r="E45" i="2"/>
  <c r="D45" i="2"/>
  <c r="P45" i="2" s="1"/>
  <c r="M44" i="2"/>
  <c r="L44" i="2"/>
  <c r="I44" i="2"/>
  <c r="H44" i="2"/>
  <c r="G44" i="2"/>
  <c r="Q44" i="2" s="1"/>
  <c r="F44" i="2"/>
  <c r="E44" i="2"/>
  <c r="D44" i="2"/>
  <c r="O44" i="2" s="1"/>
  <c r="V43" i="2"/>
  <c r="M43" i="2"/>
  <c r="L43" i="2"/>
  <c r="K43" i="2"/>
  <c r="J43" i="2"/>
  <c r="G43" i="2"/>
  <c r="F43" i="2"/>
  <c r="P43" i="2" s="1"/>
  <c r="E43" i="2"/>
  <c r="D43" i="2"/>
  <c r="N43" i="2" s="1"/>
  <c r="M42" i="2"/>
  <c r="L42" i="2"/>
  <c r="K42" i="2"/>
  <c r="J42" i="2"/>
  <c r="I42" i="2"/>
  <c r="H42" i="2"/>
  <c r="E42" i="2"/>
  <c r="Q42" i="2" s="1"/>
  <c r="D42" i="2"/>
  <c r="N42" i="2" s="1"/>
  <c r="L41" i="2"/>
  <c r="K41" i="2"/>
  <c r="J41" i="2"/>
  <c r="I41" i="2"/>
  <c r="H41" i="2"/>
  <c r="G41" i="2"/>
  <c r="F41" i="2"/>
  <c r="P41" i="2" s="1"/>
  <c r="AH36" i="2"/>
  <c r="AG36" i="2"/>
  <c r="AF36" i="2"/>
  <c r="AE36" i="2"/>
  <c r="AD36" i="2"/>
  <c r="AC36" i="2"/>
  <c r="AB36" i="2"/>
  <c r="AA36" i="2"/>
  <c r="Z36" i="2"/>
  <c r="Y36" i="2"/>
  <c r="U36" i="2" s="1"/>
  <c r="W36" i="2" s="1"/>
  <c r="V36" i="2"/>
  <c r="Q36" i="2"/>
  <c r="P36" i="2"/>
  <c r="C36" i="2"/>
  <c r="B36" i="2"/>
  <c r="AH35" i="2"/>
  <c r="AG35" i="2"/>
  <c r="AF35" i="2"/>
  <c r="AE35" i="2"/>
  <c r="AD35" i="2"/>
  <c r="AC35" i="2"/>
  <c r="AB35" i="2"/>
  <c r="AA35" i="2"/>
  <c r="Z35" i="2"/>
  <c r="V35" i="2" s="1"/>
  <c r="U23" i="2" s="1"/>
  <c r="Y35" i="2"/>
  <c r="U35" i="2"/>
  <c r="Q35" i="2"/>
  <c r="P35" i="2"/>
  <c r="C35" i="2"/>
  <c r="B35" i="2"/>
  <c r="AH34" i="2"/>
  <c r="AG34" i="2"/>
  <c r="AF34" i="2"/>
  <c r="AE34" i="2"/>
  <c r="AD34" i="2"/>
  <c r="AC34" i="2"/>
  <c r="AB34" i="2"/>
  <c r="AA34" i="2"/>
  <c r="Z34" i="2"/>
  <c r="Y34" i="2"/>
  <c r="V34" i="2"/>
  <c r="U34" i="2"/>
  <c r="W34" i="2" s="1"/>
  <c r="Q34" i="2"/>
  <c r="P34" i="2"/>
  <c r="C34" i="2"/>
  <c r="B34" i="2"/>
  <c r="AH33" i="2"/>
  <c r="AG33" i="2"/>
  <c r="AF33" i="2"/>
  <c r="AE33" i="2"/>
  <c r="AD33" i="2"/>
  <c r="AC33" i="2"/>
  <c r="AB33" i="2"/>
  <c r="AA33" i="2"/>
  <c r="Z33" i="2"/>
  <c r="V33" i="2" s="1"/>
  <c r="Y33" i="2"/>
  <c r="U33" i="2"/>
  <c r="W33" i="2" s="1"/>
  <c r="Q33" i="2"/>
  <c r="P33" i="2"/>
  <c r="C33" i="2"/>
  <c r="B33" i="2"/>
  <c r="AH32" i="2"/>
  <c r="AG32" i="2"/>
  <c r="AF32" i="2"/>
  <c r="AE32" i="2"/>
  <c r="AD32" i="2"/>
  <c r="AC32" i="2"/>
  <c r="AB32" i="2"/>
  <c r="AA32" i="2"/>
  <c r="Z32" i="2"/>
  <c r="Y32" i="2"/>
  <c r="U32" i="2" s="1"/>
  <c r="W32" i="2" s="1"/>
  <c r="V32" i="2"/>
  <c r="Q32" i="2"/>
  <c r="P32" i="2"/>
  <c r="C32" i="2"/>
  <c r="B32" i="2"/>
  <c r="AH31" i="2"/>
  <c r="AG31" i="2"/>
  <c r="AF31" i="2"/>
  <c r="AE31" i="2"/>
  <c r="AD31" i="2"/>
  <c r="AC31" i="2"/>
  <c r="AB31" i="2"/>
  <c r="AA31" i="2"/>
  <c r="Z31" i="2"/>
  <c r="V31" i="2" s="1"/>
  <c r="Y31" i="2"/>
  <c r="U31" i="2"/>
  <c r="Q31" i="2"/>
  <c r="P31" i="2"/>
  <c r="C31" i="2"/>
  <c r="B31" i="2"/>
  <c r="AH30" i="2"/>
  <c r="AG30" i="2"/>
  <c r="AF30" i="2"/>
  <c r="AE30" i="2"/>
  <c r="AD30" i="2"/>
  <c r="AC30" i="2"/>
  <c r="AB30" i="2"/>
  <c r="AA30" i="2"/>
  <c r="Z30" i="2"/>
  <c r="Y30" i="2"/>
  <c r="U30" i="2" s="1"/>
  <c r="V30" i="2"/>
  <c r="Q30" i="2"/>
  <c r="P30" i="2"/>
  <c r="C30" i="2"/>
  <c r="B30" i="2"/>
  <c r="AH29" i="2"/>
  <c r="AG29" i="2"/>
  <c r="AF29" i="2"/>
  <c r="AE29" i="2"/>
  <c r="AD29" i="2"/>
  <c r="AC29" i="2"/>
  <c r="AB29" i="2"/>
  <c r="AA29" i="2"/>
  <c r="Z29" i="2"/>
  <c r="V29" i="2" s="1"/>
  <c r="Y29" i="2"/>
  <c r="U29" i="2"/>
  <c r="W29" i="2" s="1"/>
  <c r="Q29" i="2"/>
  <c r="P29" i="2"/>
  <c r="C29" i="2"/>
  <c r="B29" i="2"/>
  <c r="AH28" i="2"/>
  <c r="AG28" i="2"/>
  <c r="AF28" i="2"/>
  <c r="AE28" i="2"/>
  <c r="AD28" i="2"/>
  <c r="AC28" i="2"/>
  <c r="AB28" i="2"/>
  <c r="AA28" i="2"/>
  <c r="Z28" i="2"/>
  <c r="Y28" i="2"/>
  <c r="U28" i="2" s="1"/>
  <c r="V28" i="2"/>
  <c r="Q28" i="2"/>
  <c r="P28" i="2"/>
  <c r="C28" i="2"/>
  <c r="B28" i="2"/>
  <c r="AH27" i="2"/>
  <c r="AG27" i="2"/>
  <c r="AF27" i="2"/>
  <c r="AE27" i="2"/>
  <c r="AD27" i="2"/>
  <c r="AC27" i="2"/>
  <c r="AB27" i="2"/>
  <c r="AA27" i="2"/>
  <c r="Z27" i="2"/>
  <c r="V27" i="2" s="1"/>
  <c r="Y27" i="2"/>
  <c r="U27" i="2"/>
  <c r="Q27" i="2"/>
  <c r="P27" i="2"/>
  <c r="E24" i="2" s="1"/>
  <c r="C27" i="2"/>
  <c r="B27" i="2"/>
  <c r="V24" i="2"/>
  <c r="K24" i="2"/>
  <c r="J24" i="2"/>
  <c r="I24" i="2"/>
  <c r="H24" i="2"/>
  <c r="G24" i="2"/>
  <c r="F24" i="2"/>
  <c r="D24" i="2"/>
  <c r="M23" i="2"/>
  <c r="L23" i="2"/>
  <c r="I23" i="2"/>
  <c r="H23" i="2"/>
  <c r="G23" i="2"/>
  <c r="F23" i="2"/>
  <c r="P23" i="2" s="1"/>
  <c r="E23" i="2"/>
  <c r="D23" i="2"/>
  <c r="N23" i="2" s="1"/>
  <c r="M22" i="2"/>
  <c r="L22" i="2"/>
  <c r="K22" i="2"/>
  <c r="J22" i="2"/>
  <c r="G22" i="2"/>
  <c r="F22" i="2"/>
  <c r="E22" i="2"/>
  <c r="Q22" i="2" s="1"/>
  <c r="D22" i="2"/>
  <c r="N22" i="2" s="1"/>
  <c r="M21" i="2"/>
  <c r="L21" i="2"/>
  <c r="K21" i="2"/>
  <c r="J21" i="2"/>
  <c r="I21" i="2"/>
  <c r="H21" i="2"/>
  <c r="E21" i="2"/>
  <c r="D21" i="2"/>
  <c r="P21" i="2" s="1"/>
  <c r="M20" i="2"/>
  <c r="K20" i="2"/>
  <c r="J20" i="2"/>
  <c r="I20" i="2"/>
  <c r="H20" i="2"/>
  <c r="G20" i="2"/>
  <c r="F20" i="2"/>
  <c r="AH15" i="2"/>
  <c r="AG15" i="2"/>
  <c r="AF15" i="2"/>
  <c r="AE15" i="2"/>
  <c r="AD15" i="2"/>
  <c r="AC15" i="2"/>
  <c r="AB15" i="2"/>
  <c r="AA15" i="2"/>
  <c r="Z15" i="2"/>
  <c r="V15" i="2" s="1"/>
  <c r="Y15" i="2"/>
  <c r="U15" i="2"/>
  <c r="W15" i="2" s="1"/>
  <c r="Q15" i="2"/>
  <c r="P15" i="2"/>
  <c r="C15" i="2"/>
  <c r="B15" i="2"/>
  <c r="AH14" i="2"/>
  <c r="AG14" i="2"/>
  <c r="AF14" i="2"/>
  <c r="AE14" i="2"/>
  <c r="AD14" i="2"/>
  <c r="AC14" i="2"/>
  <c r="AB14" i="2"/>
  <c r="AA14" i="2"/>
  <c r="Z14" i="2"/>
  <c r="Y14" i="2"/>
  <c r="U14" i="2" s="1"/>
  <c r="W14" i="2" s="1"/>
  <c r="V14" i="2"/>
  <c r="Q14" i="2"/>
  <c r="P14" i="2"/>
  <c r="C14" i="2"/>
  <c r="B14" i="2"/>
  <c r="AH13" i="2"/>
  <c r="AG13" i="2"/>
  <c r="AF13" i="2"/>
  <c r="AE13" i="2"/>
  <c r="AD13" i="2"/>
  <c r="AC13" i="2"/>
  <c r="AB13" i="2"/>
  <c r="AA13" i="2"/>
  <c r="Z13" i="2"/>
  <c r="V13" i="2" s="1"/>
  <c r="Y13" i="2"/>
  <c r="U13" i="2"/>
  <c r="Q13" i="2"/>
  <c r="P13" i="2"/>
  <c r="C13" i="2"/>
  <c r="B13" i="2"/>
  <c r="AH12" i="2"/>
  <c r="AG12" i="2"/>
  <c r="AF12" i="2"/>
  <c r="AE12" i="2"/>
  <c r="AD12" i="2"/>
  <c r="AC12" i="2"/>
  <c r="AB12" i="2"/>
  <c r="AA12" i="2"/>
  <c r="Z12" i="2"/>
  <c r="Y12" i="2"/>
  <c r="U12" i="2" s="1"/>
  <c r="W12" i="2" s="1"/>
  <c r="V12" i="2"/>
  <c r="Q12" i="2"/>
  <c r="P12" i="2"/>
  <c r="C12" i="2"/>
  <c r="B12" i="2"/>
  <c r="AH11" i="2"/>
  <c r="AG11" i="2"/>
  <c r="AF11" i="2"/>
  <c r="AE11" i="2"/>
  <c r="AD11" i="2"/>
  <c r="AC11" i="2"/>
  <c r="AB11" i="2"/>
  <c r="AA11" i="2"/>
  <c r="Z11" i="2"/>
  <c r="V11" i="2" s="1"/>
  <c r="Y11" i="2"/>
  <c r="U11" i="2"/>
  <c r="W11" i="2" s="1"/>
  <c r="Q11" i="2"/>
  <c r="P11" i="2"/>
  <c r="G7" i="2" s="1"/>
  <c r="C11" i="2"/>
  <c r="B11" i="2"/>
  <c r="AH10" i="2"/>
  <c r="AG10" i="2"/>
  <c r="AF10" i="2"/>
  <c r="AE10" i="2"/>
  <c r="AD10" i="2"/>
  <c r="AC10" i="2"/>
  <c r="AB10" i="2"/>
  <c r="AA10" i="2"/>
  <c r="Z10" i="2"/>
  <c r="Y10" i="2"/>
  <c r="U10" i="2" s="1"/>
  <c r="V10" i="2"/>
  <c r="U6" i="2" s="1"/>
  <c r="Q10" i="2"/>
  <c r="D6" i="2" s="1"/>
  <c r="P10" i="2"/>
  <c r="C10" i="2"/>
  <c r="B10" i="2"/>
  <c r="I7" i="2"/>
  <c r="H7" i="2"/>
  <c r="F7" i="2"/>
  <c r="N7" i="2" s="1"/>
  <c r="E7" i="2"/>
  <c r="O7" i="2" s="1"/>
  <c r="D7" i="2"/>
  <c r="Q7" i="2" s="1"/>
  <c r="K6" i="2"/>
  <c r="J6" i="2"/>
  <c r="G6" i="2"/>
  <c r="F6" i="2"/>
  <c r="E6" i="2"/>
  <c r="U5" i="2"/>
  <c r="K5" i="2"/>
  <c r="J5" i="2"/>
  <c r="I5" i="2"/>
  <c r="H5" i="2"/>
  <c r="E5" i="2"/>
  <c r="D5" i="2"/>
  <c r="P5" i="2" s="1"/>
  <c r="V4" i="2"/>
  <c r="K4" i="2"/>
  <c r="J4" i="2"/>
  <c r="I4" i="2"/>
  <c r="H4" i="2"/>
  <c r="G4" i="2"/>
  <c r="Q4" i="2" s="1"/>
  <c r="F4" i="2"/>
  <c r="P4" i="2" s="1"/>
  <c r="F4" i="1"/>
  <c r="Y13" i="1"/>
  <c r="T13" i="1" s="1"/>
  <c r="AH33" i="1"/>
  <c r="AG33" i="1"/>
  <c r="AF33" i="1"/>
  <c r="AE33" i="1"/>
  <c r="AD33" i="1"/>
  <c r="AC33" i="1"/>
  <c r="AB33" i="1"/>
  <c r="AA33" i="1"/>
  <c r="Z33" i="1"/>
  <c r="U33" i="1" s="1"/>
  <c r="Y33" i="1"/>
  <c r="T33" i="1" s="1"/>
  <c r="V33" i="1" s="1"/>
  <c r="S33" i="1"/>
  <c r="R33" i="1"/>
  <c r="C33" i="1"/>
  <c r="B33" i="1"/>
  <c r="AH32" i="1"/>
  <c r="AG32" i="1"/>
  <c r="AF32" i="1"/>
  <c r="AE32" i="1"/>
  <c r="AD32" i="1"/>
  <c r="AC32" i="1"/>
  <c r="AB32" i="1"/>
  <c r="AA32" i="1"/>
  <c r="Z32" i="1"/>
  <c r="U32" i="1" s="1"/>
  <c r="Y32" i="1"/>
  <c r="T32" i="1" s="1"/>
  <c r="S32" i="1"/>
  <c r="R32" i="1"/>
  <c r="C32" i="1"/>
  <c r="B32" i="1"/>
  <c r="AH31" i="1"/>
  <c r="AG31" i="1"/>
  <c r="AF31" i="1"/>
  <c r="AE31" i="1"/>
  <c r="AD31" i="1"/>
  <c r="AC31" i="1"/>
  <c r="AB31" i="1"/>
  <c r="AA31" i="1"/>
  <c r="Z31" i="1"/>
  <c r="U31" i="1" s="1"/>
  <c r="Y31" i="1"/>
  <c r="T31" i="1"/>
  <c r="V31" i="1" s="1"/>
  <c r="S31" i="1"/>
  <c r="R31" i="1"/>
  <c r="C31" i="1"/>
  <c r="B31" i="1"/>
  <c r="AH30" i="1"/>
  <c r="AG30" i="1"/>
  <c r="AF30" i="1"/>
  <c r="AE30" i="1"/>
  <c r="AD30" i="1"/>
  <c r="AC30" i="1"/>
  <c r="AB30" i="1"/>
  <c r="AA30" i="1"/>
  <c r="T30" i="1" s="1"/>
  <c r="V30" i="1" s="1"/>
  <c r="Z30" i="1"/>
  <c r="Y30" i="1"/>
  <c r="U30" i="1"/>
  <c r="S30" i="1"/>
  <c r="R30" i="1"/>
  <c r="C30" i="1"/>
  <c r="B30" i="1"/>
  <c r="AH29" i="1"/>
  <c r="AG29" i="1"/>
  <c r="AF29" i="1"/>
  <c r="AE29" i="1"/>
  <c r="AD29" i="1"/>
  <c r="AC29" i="1"/>
  <c r="AB29" i="1"/>
  <c r="U29" i="1" s="1"/>
  <c r="AA29" i="1"/>
  <c r="Z29" i="1"/>
  <c r="Y29" i="1"/>
  <c r="T29" i="1" s="1"/>
  <c r="V29" i="1" s="1"/>
  <c r="S29" i="1"/>
  <c r="R29" i="1"/>
  <c r="C29" i="1"/>
  <c r="B29" i="1"/>
  <c r="AH28" i="1"/>
  <c r="AG28" i="1"/>
  <c r="AF28" i="1"/>
  <c r="AE28" i="1"/>
  <c r="AD28" i="1"/>
  <c r="AC28" i="1"/>
  <c r="AB28" i="1"/>
  <c r="AA28" i="1"/>
  <c r="Z28" i="1"/>
  <c r="U28" i="1" s="1"/>
  <c r="Y28" i="1"/>
  <c r="T28" i="1"/>
  <c r="V28" i="1" s="1"/>
  <c r="S28" i="1"/>
  <c r="R28" i="1"/>
  <c r="C28" i="1"/>
  <c r="B28" i="1"/>
  <c r="AH27" i="1"/>
  <c r="AG27" i="1"/>
  <c r="AF27" i="1"/>
  <c r="AE27" i="1"/>
  <c r="AD27" i="1"/>
  <c r="AC27" i="1"/>
  <c r="AB27" i="1"/>
  <c r="AA27" i="1"/>
  <c r="T27" i="1" s="1"/>
  <c r="V27" i="1" s="1"/>
  <c r="Z27" i="1"/>
  <c r="Y27" i="1"/>
  <c r="U27" i="1"/>
  <c r="S27" i="1"/>
  <c r="R27" i="1"/>
  <c r="C27" i="1"/>
  <c r="B27" i="1"/>
  <c r="AH26" i="1"/>
  <c r="AG26" i="1"/>
  <c r="AF26" i="1"/>
  <c r="AE26" i="1"/>
  <c r="AD26" i="1"/>
  <c r="AC26" i="1"/>
  <c r="AB26" i="1"/>
  <c r="U26" i="1" s="1"/>
  <c r="AA26" i="1"/>
  <c r="T26" i="1" s="1"/>
  <c r="V26" i="1" s="1"/>
  <c r="Z26" i="1"/>
  <c r="Y26" i="1"/>
  <c r="S26" i="1"/>
  <c r="R26" i="1"/>
  <c r="C26" i="1"/>
  <c r="B26" i="1"/>
  <c r="AH25" i="1"/>
  <c r="AG25" i="1"/>
  <c r="AF25" i="1"/>
  <c r="AE25" i="1"/>
  <c r="AD25" i="1"/>
  <c r="AC25" i="1"/>
  <c r="AB25" i="1"/>
  <c r="U25" i="1" s="1"/>
  <c r="AA25" i="1"/>
  <c r="Z25" i="1"/>
  <c r="Y25" i="1"/>
  <c r="T25" i="1" s="1"/>
  <c r="S25" i="1"/>
  <c r="R25" i="1"/>
  <c r="C25" i="1"/>
  <c r="B25" i="1"/>
  <c r="AH24" i="1"/>
  <c r="AG24" i="1"/>
  <c r="AF24" i="1"/>
  <c r="AE24" i="1"/>
  <c r="AD24" i="1"/>
  <c r="AC24" i="1"/>
  <c r="AB24" i="1"/>
  <c r="AA24" i="1"/>
  <c r="Z24" i="1"/>
  <c r="U24" i="1" s="1"/>
  <c r="W7" i="1" s="1"/>
  <c r="Y24" i="1"/>
  <c r="T24" i="1"/>
  <c r="S24" i="1"/>
  <c r="R24" i="1"/>
  <c r="C24" i="1"/>
  <c r="B24" i="1"/>
  <c r="AH23" i="1"/>
  <c r="AG23" i="1"/>
  <c r="AF23" i="1"/>
  <c r="AE23" i="1"/>
  <c r="AD23" i="1"/>
  <c r="AC23" i="1"/>
  <c r="AB23" i="1"/>
  <c r="AA23" i="1"/>
  <c r="T23" i="1" s="1"/>
  <c r="V23" i="1" s="1"/>
  <c r="Z23" i="1"/>
  <c r="Y23" i="1"/>
  <c r="U23" i="1"/>
  <c r="S23" i="1"/>
  <c r="R23" i="1"/>
  <c r="C23" i="1"/>
  <c r="B23" i="1"/>
  <c r="AH22" i="1"/>
  <c r="AG22" i="1"/>
  <c r="AF22" i="1"/>
  <c r="AE22" i="1"/>
  <c r="AD22" i="1"/>
  <c r="AC22" i="1"/>
  <c r="AB22" i="1"/>
  <c r="U22" i="1" s="1"/>
  <c r="AA22" i="1"/>
  <c r="T22" i="1" s="1"/>
  <c r="Z22" i="1"/>
  <c r="Y22" i="1"/>
  <c r="S22" i="1"/>
  <c r="R22" i="1"/>
  <c r="C22" i="1"/>
  <c r="B22" i="1"/>
  <c r="AH21" i="1"/>
  <c r="AG21" i="1"/>
  <c r="AF21" i="1"/>
  <c r="AE21" i="1"/>
  <c r="AD21" i="1"/>
  <c r="AC21" i="1"/>
  <c r="AB21" i="1"/>
  <c r="U21" i="1" s="1"/>
  <c r="AA21" i="1"/>
  <c r="Z21" i="1"/>
  <c r="Y21" i="1"/>
  <c r="T21" i="1" s="1"/>
  <c r="V21" i="1" s="1"/>
  <c r="S21" i="1"/>
  <c r="R21" i="1"/>
  <c r="C21" i="1"/>
  <c r="B21" i="1"/>
  <c r="AH20" i="1"/>
  <c r="AG20" i="1"/>
  <c r="AF20" i="1"/>
  <c r="AE20" i="1"/>
  <c r="AD20" i="1"/>
  <c r="AC20" i="1"/>
  <c r="AB20" i="1"/>
  <c r="AA20" i="1"/>
  <c r="Z20" i="1"/>
  <c r="U20" i="1" s="1"/>
  <c r="Y20" i="1"/>
  <c r="T20" i="1"/>
  <c r="V20" i="1" s="1"/>
  <c r="S20" i="1"/>
  <c r="R20" i="1"/>
  <c r="C20" i="1"/>
  <c r="B20" i="1"/>
  <c r="AH19" i="1"/>
  <c r="AG19" i="1"/>
  <c r="AF19" i="1"/>
  <c r="AE19" i="1"/>
  <c r="AD19" i="1"/>
  <c r="AC19" i="1"/>
  <c r="AB19" i="1"/>
  <c r="AA19" i="1"/>
  <c r="T19" i="1" s="1"/>
  <c r="V19" i="1" s="1"/>
  <c r="Z19" i="1"/>
  <c r="Y19" i="1"/>
  <c r="U19" i="1"/>
  <c r="S19" i="1"/>
  <c r="R19" i="1"/>
  <c r="C19" i="1"/>
  <c r="B19" i="1"/>
  <c r="AH18" i="1"/>
  <c r="AG18" i="1"/>
  <c r="AF18" i="1"/>
  <c r="AE18" i="1"/>
  <c r="AD18" i="1"/>
  <c r="AC18" i="1"/>
  <c r="AB18" i="1"/>
  <c r="U18" i="1" s="1"/>
  <c r="AA18" i="1"/>
  <c r="T18" i="1" s="1"/>
  <c r="V18" i="1" s="1"/>
  <c r="Z18" i="1"/>
  <c r="Y18" i="1"/>
  <c r="S18" i="1"/>
  <c r="R18" i="1"/>
  <c r="C18" i="1"/>
  <c r="B18" i="1"/>
  <c r="AH17" i="1"/>
  <c r="AG17" i="1"/>
  <c r="AF17" i="1"/>
  <c r="AE17" i="1"/>
  <c r="AD17" i="1"/>
  <c r="AC17" i="1"/>
  <c r="AB17" i="1"/>
  <c r="U17" i="1" s="1"/>
  <c r="AA17" i="1"/>
  <c r="Z17" i="1"/>
  <c r="Y17" i="1"/>
  <c r="T17" i="1" s="1"/>
  <c r="S17" i="1"/>
  <c r="R17" i="1"/>
  <c r="C17" i="1"/>
  <c r="B17" i="1"/>
  <c r="AH16" i="1"/>
  <c r="AG16" i="1"/>
  <c r="AF16" i="1"/>
  <c r="AE16" i="1"/>
  <c r="AD16" i="1"/>
  <c r="AC16" i="1"/>
  <c r="AB16" i="1"/>
  <c r="AA16" i="1"/>
  <c r="Z16" i="1"/>
  <c r="U16" i="1" s="1"/>
  <c r="X7" i="1" s="1"/>
  <c r="Y16" i="1"/>
  <c r="T16" i="1"/>
  <c r="S16" i="1"/>
  <c r="R16" i="1"/>
  <c r="C16" i="1"/>
  <c r="B16" i="1"/>
  <c r="AH15" i="1"/>
  <c r="AG15" i="1"/>
  <c r="AF15" i="1"/>
  <c r="AE15" i="1"/>
  <c r="AD15" i="1"/>
  <c r="AC15" i="1"/>
  <c r="AB15" i="1"/>
  <c r="AA15" i="1"/>
  <c r="T15" i="1" s="1"/>
  <c r="Z15" i="1"/>
  <c r="Y15" i="1"/>
  <c r="U15" i="1"/>
  <c r="S15" i="1"/>
  <c r="R15" i="1"/>
  <c r="C15" i="1"/>
  <c r="B15" i="1"/>
  <c r="AH14" i="1"/>
  <c r="AG14" i="1"/>
  <c r="AF14" i="1"/>
  <c r="AE14" i="1"/>
  <c r="AD14" i="1"/>
  <c r="AC14" i="1"/>
  <c r="AB14" i="1"/>
  <c r="U14" i="1" s="1"/>
  <c r="AA14" i="1"/>
  <c r="T14" i="1" s="1"/>
  <c r="Z14" i="1"/>
  <c r="Y14" i="1"/>
  <c r="S14" i="1"/>
  <c r="R14" i="1"/>
  <c r="N5" i="1" s="1"/>
  <c r="U9" i="1" s="1"/>
  <c r="C14" i="1"/>
  <c r="B14" i="1"/>
  <c r="AH13" i="1"/>
  <c r="AG13" i="1"/>
  <c r="AF13" i="1"/>
  <c r="AE13" i="1"/>
  <c r="AD13" i="1"/>
  <c r="AC13" i="1"/>
  <c r="AB13" i="1"/>
  <c r="U13" i="1" s="1"/>
  <c r="AA13" i="1"/>
  <c r="Z13" i="1"/>
  <c r="S13" i="1"/>
  <c r="Q4" i="1" s="1"/>
  <c r="T10" i="1" s="1"/>
  <c r="R13" i="1"/>
  <c r="E10" i="1" s="1"/>
  <c r="T4" i="1" s="1"/>
  <c r="C13" i="1"/>
  <c r="B13" i="1"/>
  <c r="O10" i="1"/>
  <c r="N10" i="1"/>
  <c r="M10" i="1"/>
  <c r="L10" i="1"/>
  <c r="K10" i="1"/>
  <c r="J10" i="1"/>
  <c r="I10" i="1"/>
  <c r="H10" i="1"/>
  <c r="G10" i="1"/>
  <c r="F10" i="1"/>
  <c r="D10" i="1"/>
  <c r="S10" i="1" s="1"/>
  <c r="Q9" i="1"/>
  <c r="P9" i="1"/>
  <c r="M9" i="1"/>
  <c r="L9" i="1"/>
  <c r="K9" i="1"/>
  <c r="J9" i="1"/>
  <c r="I9" i="1"/>
  <c r="H9" i="1"/>
  <c r="G9" i="1"/>
  <c r="F9" i="1"/>
  <c r="E9" i="1"/>
  <c r="S9" i="1" s="1"/>
  <c r="D9" i="1"/>
  <c r="R9" i="1" s="1"/>
  <c r="Q8" i="1"/>
  <c r="P8" i="1"/>
  <c r="O8" i="1"/>
  <c r="N8" i="1"/>
  <c r="K8" i="1"/>
  <c r="J8" i="1"/>
  <c r="I8" i="1"/>
  <c r="H8" i="1"/>
  <c r="G8" i="1"/>
  <c r="F8" i="1"/>
  <c r="E8" i="1"/>
  <c r="S8" i="1" s="1"/>
  <c r="D8" i="1"/>
  <c r="R8" i="1" s="1"/>
  <c r="Q7" i="1"/>
  <c r="P7" i="1"/>
  <c r="O7" i="1"/>
  <c r="N7" i="1"/>
  <c r="M7" i="1"/>
  <c r="L7" i="1"/>
  <c r="I7" i="1"/>
  <c r="H7" i="1"/>
  <c r="G7" i="1"/>
  <c r="F7" i="1"/>
  <c r="E7" i="1"/>
  <c r="S7" i="1" s="1"/>
  <c r="D7" i="1"/>
  <c r="R7" i="1" s="1"/>
  <c r="Q6" i="1"/>
  <c r="P6" i="1"/>
  <c r="O6" i="1"/>
  <c r="N6" i="1"/>
  <c r="M6" i="1"/>
  <c r="L6" i="1"/>
  <c r="K6" i="1"/>
  <c r="J6" i="1"/>
  <c r="G6" i="1"/>
  <c r="F6" i="1"/>
  <c r="E6" i="1"/>
  <c r="D6" i="1"/>
  <c r="S6" i="1" s="1"/>
  <c r="U5" i="1"/>
  <c r="Q5" i="1"/>
  <c r="P5" i="1"/>
  <c r="O5" i="1"/>
  <c r="M5" i="1"/>
  <c r="T8" i="1" s="1"/>
  <c r="L5" i="1"/>
  <c r="K5" i="1"/>
  <c r="J5" i="1"/>
  <c r="I5" i="1"/>
  <c r="H5" i="1"/>
  <c r="E5" i="1"/>
  <c r="S5" i="1" s="1"/>
  <c r="D5" i="1"/>
  <c r="R5" i="1" s="1"/>
  <c r="P4" i="1"/>
  <c r="U10" i="1" s="1"/>
  <c r="O4" i="1"/>
  <c r="T9" i="1" s="1"/>
  <c r="N4" i="1"/>
  <c r="M4" i="1"/>
  <c r="L4" i="1"/>
  <c r="U8" i="1" s="1"/>
  <c r="K4" i="1"/>
  <c r="T7" i="1" s="1"/>
  <c r="J4" i="1"/>
  <c r="U7" i="1" s="1"/>
  <c r="I4" i="1"/>
  <c r="T6" i="1" s="1"/>
  <c r="H4" i="1"/>
  <c r="U6" i="1" s="1"/>
  <c r="G4" i="1"/>
  <c r="T5" i="1" s="1"/>
  <c r="R4" i="1"/>
  <c r="B2" i="1"/>
  <c r="B1" i="1"/>
  <c r="W58" i="4" l="1"/>
  <c r="U54" i="4"/>
  <c r="V52" i="4"/>
  <c r="W52" i="4" s="1"/>
  <c r="W79" i="4"/>
  <c r="U69" i="4"/>
  <c r="P4" i="4"/>
  <c r="P6" i="4"/>
  <c r="Q6" i="4"/>
  <c r="W13" i="4"/>
  <c r="O21" i="4"/>
  <c r="W26" i="4"/>
  <c r="V23" i="4"/>
  <c r="W23" i="4" s="1"/>
  <c r="W27" i="4"/>
  <c r="U21" i="4"/>
  <c r="W21" i="4" s="1"/>
  <c r="V39" i="4"/>
  <c r="W39" i="4" s="1"/>
  <c r="W43" i="4"/>
  <c r="U37" i="4"/>
  <c r="W37" i="4" s="1"/>
  <c r="V54" i="4"/>
  <c r="W61" i="4"/>
  <c r="P68" i="4"/>
  <c r="Q69" i="4"/>
  <c r="U70" i="4"/>
  <c r="W70" i="4" s="1"/>
  <c r="W77" i="4"/>
  <c r="V71" i="4"/>
  <c r="W83" i="4"/>
  <c r="N4" i="4"/>
  <c r="O4" i="4" s="1"/>
  <c r="U4" i="4"/>
  <c r="V6" i="4"/>
  <c r="W10" i="4"/>
  <c r="V38" i="4"/>
  <c r="W45" i="4"/>
  <c r="U6" i="4"/>
  <c r="W6" i="4" s="1"/>
  <c r="V4" i="4"/>
  <c r="U7" i="4"/>
  <c r="V5" i="4"/>
  <c r="W20" i="4"/>
  <c r="U22" i="4"/>
  <c r="V20" i="4"/>
  <c r="O38" i="4"/>
  <c r="N38" i="4"/>
  <c r="W42" i="4"/>
  <c r="U38" i="4"/>
  <c r="V36" i="4"/>
  <c r="W36" i="4" s="1"/>
  <c r="P72" i="4"/>
  <c r="V72" i="4"/>
  <c r="U68" i="4"/>
  <c r="W68" i="4" s="1"/>
  <c r="W75" i="4"/>
  <c r="U71" i="4"/>
  <c r="W71" i="4" s="1"/>
  <c r="W76" i="4"/>
  <c r="V69" i="4"/>
  <c r="W84" i="4"/>
  <c r="V22" i="4"/>
  <c r="W29" i="4"/>
  <c r="V7" i="4"/>
  <c r="W11" i="4"/>
  <c r="U5" i="4"/>
  <c r="W5" i="4" s="1"/>
  <c r="W14" i="4"/>
  <c r="W30" i="4"/>
  <c r="V55" i="4"/>
  <c r="W55" i="4" s="1"/>
  <c r="W59" i="4"/>
  <c r="U53" i="4"/>
  <c r="W53" i="4" s="1"/>
  <c r="V68" i="4"/>
  <c r="U72" i="4"/>
  <c r="W72" i="4" s="1"/>
  <c r="I4" i="4"/>
  <c r="N6" i="4" s="1"/>
  <c r="O6" i="4" s="1"/>
  <c r="N5" i="4"/>
  <c r="O5" i="4" s="1"/>
  <c r="O20" i="4"/>
  <c r="N21" i="4"/>
  <c r="Q22" i="4"/>
  <c r="O36" i="4"/>
  <c r="N37" i="4"/>
  <c r="O37" i="4" s="1"/>
  <c r="Q38" i="4"/>
  <c r="N53" i="4"/>
  <c r="O53" i="4" s="1"/>
  <c r="E54" i="4"/>
  <c r="Q54" i="4" s="1"/>
  <c r="Q68" i="4"/>
  <c r="O70" i="4"/>
  <c r="P71" i="4"/>
  <c r="Q72" i="4"/>
  <c r="P20" i="4"/>
  <c r="N22" i="4"/>
  <c r="O22" i="4" s="1"/>
  <c r="P36" i="4"/>
  <c r="Q39" i="4"/>
  <c r="Q55" i="4"/>
  <c r="O69" i="4"/>
  <c r="P70" i="4"/>
  <c r="N72" i="4"/>
  <c r="Q4" i="4"/>
  <c r="P5" i="4"/>
  <c r="N7" i="4"/>
  <c r="O7" i="4" s="1"/>
  <c r="Q20" i="4"/>
  <c r="P21" i="4"/>
  <c r="N23" i="4"/>
  <c r="O23" i="4" s="1"/>
  <c r="Q36" i="4"/>
  <c r="P37" i="4"/>
  <c r="N39" i="4"/>
  <c r="O39" i="4" s="1"/>
  <c r="Q52" i="4"/>
  <c r="P53" i="4"/>
  <c r="N55" i="4"/>
  <c r="O55" i="4" s="1"/>
  <c r="O68" i="4"/>
  <c r="P69" i="4"/>
  <c r="N71" i="4"/>
  <c r="O72" i="4"/>
  <c r="V6" i="3"/>
  <c r="W10" i="3"/>
  <c r="P43" i="3"/>
  <c r="U41" i="3"/>
  <c r="W41" i="3" s="1"/>
  <c r="V45" i="3"/>
  <c r="W48" i="3"/>
  <c r="P5" i="3"/>
  <c r="V4" i="3"/>
  <c r="U6" i="3"/>
  <c r="W6" i="3" s="1"/>
  <c r="W15" i="3"/>
  <c r="E23" i="3"/>
  <c r="O23" i="3" s="1"/>
  <c r="V20" i="3"/>
  <c r="U24" i="3"/>
  <c r="W30" i="3"/>
  <c r="W36" i="3"/>
  <c r="Q42" i="3"/>
  <c r="V42" i="3"/>
  <c r="W52" i="3"/>
  <c r="W55" i="3"/>
  <c r="N5" i="3"/>
  <c r="O5" i="3" s="1"/>
  <c r="W11" i="3"/>
  <c r="U5" i="3"/>
  <c r="W5" i="3" s="1"/>
  <c r="E7" i="3"/>
  <c r="J4" i="3"/>
  <c r="P4" i="3" s="1"/>
  <c r="U23" i="3"/>
  <c r="W23" i="3" s="1"/>
  <c r="V21" i="3"/>
  <c r="M22" i="3"/>
  <c r="Q22" i="3" s="1"/>
  <c r="H24" i="3"/>
  <c r="P24" i="3" s="1"/>
  <c r="V41" i="3"/>
  <c r="U45" i="3"/>
  <c r="W45" i="3" s="1"/>
  <c r="O44" i="3"/>
  <c r="Q4" i="3"/>
  <c r="U7" i="3"/>
  <c r="W7" i="3" s="1"/>
  <c r="V5" i="3"/>
  <c r="N22" i="3"/>
  <c r="U4" i="3"/>
  <c r="W4" i="3" s="1"/>
  <c r="N6" i="3"/>
  <c r="K6" i="3"/>
  <c r="O6" i="3" s="1"/>
  <c r="H7" i="3"/>
  <c r="Q6" i="3" s="1"/>
  <c r="U22" i="3"/>
  <c r="W22" i="3" s="1"/>
  <c r="V24" i="3"/>
  <c r="W27" i="3"/>
  <c r="U20" i="3"/>
  <c r="W20" i="3" s="1"/>
  <c r="U21" i="3"/>
  <c r="W21" i="3" s="1"/>
  <c r="W28" i="3"/>
  <c r="Q23" i="3"/>
  <c r="P23" i="3"/>
  <c r="V44" i="3"/>
  <c r="W49" i="3"/>
  <c r="U42" i="3"/>
  <c r="W42" i="3" s="1"/>
  <c r="U43" i="3"/>
  <c r="W43" i="3" s="1"/>
  <c r="N42" i="3"/>
  <c r="O43" i="3"/>
  <c r="O42" i="3"/>
  <c r="Q7" i="3"/>
  <c r="N20" i="3"/>
  <c r="K41" i="3"/>
  <c r="N44" i="3" s="1"/>
  <c r="O41" i="3"/>
  <c r="U44" i="3"/>
  <c r="W44" i="3" s="1"/>
  <c r="E45" i="3"/>
  <c r="Q45" i="3" s="1"/>
  <c r="W50" i="3"/>
  <c r="K20" i="3"/>
  <c r="Q20" i="3" s="1"/>
  <c r="H21" i="3"/>
  <c r="Q21" i="3" s="1"/>
  <c r="M42" i="3"/>
  <c r="P42" i="3" s="1"/>
  <c r="J43" i="3"/>
  <c r="N43" i="3" s="1"/>
  <c r="V6" i="2"/>
  <c r="W10" i="2"/>
  <c r="U4" i="2"/>
  <c r="W4" i="2" s="1"/>
  <c r="U7" i="2"/>
  <c r="V5" i="2"/>
  <c r="W5" i="2" s="1"/>
  <c r="W13" i="2"/>
  <c r="N24" i="2"/>
  <c r="W28" i="2"/>
  <c r="U21" i="2"/>
  <c r="W21" i="2" s="1"/>
  <c r="V23" i="2"/>
  <c r="V22" i="2"/>
  <c r="W31" i="2"/>
  <c r="V45" i="2"/>
  <c r="W45" i="2" s="1"/>
  <c r="U41" i="2"/>
  <c r="W48" i="2"/>
  <c r="U44" i="2"/>
  <c r="V42" i="2"/>
  <c r="W51" i="2"/>
  <c r="W35" i="2"/>
  <c r="W57" i="2"/>
  <c r="N6" i="2"/>
  <c r="O6" i="2" s="1"/>
  <c r="Q6" i="2"/>
  <c r="P6" i="2"/>
  <c r="O24" i="2"/>
  <c r="V20" i="2"/>
  <c r="U24" i="2"/>
  <c r="W24" i="2" s="1"/>
  <c r="W27" i="2"/>
  <c r="U20" i="2"/>
  <c r="W30" i="2"/>
  <c r="V21" i="2"/>
  <c r="U43" i="2"/>
  <c r="W43" i="2" s="1"/>
  <c r="W50" i="2"/>
  <c r="V41" i="2"/>
  <c r="W6" i="2"/>
  <c r="W23" i="2"/>
  <c r="W52" i="2"/>
  <c r="U42" i="2"/>
  <c r="V44" i="2"/>
  <c r="W56" i="2"/>
  <c r="N4" i="2"/>
  <c r="O4" i="2" s="1"/>
  <c r="Q5" i="2"/>
  <c r="V7" i="2"/>
  <c r="L20" i="2"/>
  <c r="N20" i="2" s="1"/>
  <c r="P20" i="2"/>
  <c r="Q21" i="2"/>
  <c r="U22" i="2"/>
  <c r="W22" i="2" s="1"/>
  <c r="O23" i="2"/>
  <c r="P24" i="2"/>
  <c r="Q41" i="2"/>
  <c r="O43" i="2"/>
  <c r="P44" i="2"/>
  <c r="Q45" i="2"/>
  <c r="N5" i="2"/>
  <c r="O5" i="2" s="1"/>
  <c r="P7" i="2"/>
  <c r="N21" i="2"/>
  <c r="O22" i="2"/>
  <c r="N41" i="2"/>
  <c r="O42" i="2"/>
  <c r="N45" i="2"/>
  <c r="O21" i="2"/>
  <c r="P22" i="2"/>
  <c r="Q23" i="2"/>
  <c r="O41" i="2"/>
  <c r="P42" i="2"/>
  <c r="Q43" i="2"/>
  <c r="N44" i="2"/>
  <c r="O45" i="2"/>
  <c r="V25" i="1"/>
  <c r="X10" i="1"/>
  <c r="V13" i="1"/>
  <c r="W4" i="1"/>
  <c r="W5" i="1"/>
  <c r="V14" i="1"/>
  <c r="X9" i="1"/>
  <c r="X6" i="1"/>
  <c r="V22" i="1"/>
  <c r="V32" i="1"/>
  <c r="W9" i="1"/>
  <c r="Y9" i="1" s="1"/>
  <c r="X5" i="1"/>
  <c r="Y7" i="1"/>
  <c r="V17" i="1"/>
  <c r="W10" i="1"/>
  <c r="X4" i="1"/>
  <c r="V15" i="1"/>
  <c r="W6" i="1"/>
  <c r="X8" i="1"/>
  <c r="V16" i="1"/>
  <c r="V24" i="1"/>
  <c r="W8" i="1"/>
  <c r="Y8" i="1" s="1"/>
  <c r="S4" i="1"/>
  <c r="R6" i="1"/>
  <c r="R10" i="1"/>
  <c r="U4" i="1"/>
  <c r="P52" i="4" l="1"/>
  <c r="W69" i="4"/>
  <c r="W73" i="4" s="1"/>
  <c r="X73" i="4" s="1"/>
  <c r="W22" i="4"/>
  <c r="W24" i="4" s="1"/>
  <c r="X24" i="4" s="1"/>
  <c r="W7" i="4"/>
  <c r="W4" i="4"/>
  <c r="W8" i="4" s="1"/>
  <c r="X8" i="4" s="1"/>
  <c r="N54" i="4"/>
  <c r="O54" i="4" s="1"/>
  <c r="W40" i="4"/>
  <c r="X40" i="4" s="1"/>
  <c r="N52" i="4"/>
  <c r="O52" i="4" s="1"/>
  <c r="W38" i="4"/>
  <c r="P54" i="4"/>
  <c r="W54" i="4"/>
  <c r="W56" i="4" s="1"/>
  <c r="X56" i="4" s="1"/>
  <c r="W25" i="3"/>
  <c r="X25" i="3" s="1"/>
  <c r="P21" i="3"/>
  <c r="N45" i="3"/>
  <c r="O22" i="3"/>
  <c r="Q41" i="3"/>
  <c r="O24" i="3"/>
  <c r="P7" i="3"/>
  <c r="Q43" i="3"/>
  <c r="N24" i="3"/>
  <c r="N23" i="3"/>
  <c r="W8" i="3"/>
  <c r="X8" i="3" s="1"/>
  <c r="O20" i="3"/>
  <c r="P44" i="3"/>
  <c r="O45" i="3"/>
  <c r="P22" i="3"/>
  <c r="O21" i="3"/>
  <c r="N41" i="3"/>
  <c r="P41" i="3"/>
  <c r="P6" i="3"/>
  <c r="Q24" i="3"/>
  <c r="Q44" i="3"/>
  <c r="P45" i="3"/>
  <c r="W24" i="3"/>
  <c r="P20" i="3"/>
  <c r="N21" i="3"/>
  <c r="N4" i="3"/>
  <c r="O4" i="3" s="1"/>
  <c r="N7" i="3"/>
  <c r="O7" i="3" s="1"/>
  <c r="W46" i="3"/>
  <c r="X46" i="3" s="1"/>
  <c r="W7" i="2"/>
  <c r="W8" i="2" s="1"/>
  <c r="X8" i="2" s="1"/>
  <c r="W42" i="2"/>
  <c r="O20" i="2"/>
  <c r="W41" i="2"/>
  <c r="Q20" i="2"/>
  <c r="W20" i="2"/>
  <c r="W25" i="2" s="1"/>
  <c r="X25" i="2" s="1"/>
  <c r="Q24" i="2"/>
  <c r="W44" i="2"/>
  <c r="Y10" i="1"/>
  <c r="Y4" i="1"/>
  <c r="Y6" i="1"/>
  <c r="Y5" i="1"/>
  <c r="W46" i="2" l="1"/>
  <c r="X46" i="2" s="1"/>
  <c r="Y11" i="1"/>
  <c r="Z11" i="1" s="1"/>
</calcChain>
</file>

<file path=xl/sharedStrings.xml><?xml version="1.0" encoding="utf-8"?>
<sst xmlns="http://schemas.openxmlformats.org/spreadsheetml/2006/main" count="887" uniqueCount="175">
  <si>
    <t>Luokka:</t>
  </si>
  <si>
    <t>Nuoret</t>
  </si>
  <si>
    <t>Lohko/Pool:</t>
  </si>
  <si>
    <t>Pöytä /Table</t>
  </si>
  <si>
    <t>Päivä /Date</t>
  </si>
  <si>
    <t>Klo / Time:</t>
  </si>
  <si>
    <t>Nimi / Name</t>
  </si>
  <si>
    <t>Seura / Club</t>
  </si>
  <si>
    <t>1</t>
  </si>
  <si>
    <t>2</t>
  </si>
  <si>
    <t>3</t>
  </si>
  <si>
    <t>4</t>
  </si>
  <si>
    <t>5</t>
  </si>
  <si>
    <t>6</t>
  </si>
  <si>
    <t>V</t>
  </si>
  <si>
    <t>T</t>
  </si>
  <si>
    <t>Eräsum</t>
  </si>
  <si>
    <t>Sija</t>
  </si>
  <si>
    <t>Pistesum</t>
  </si>
  <si>
    <t>ero</t>
  </si>
  <si>
    <t>Sakari Paaso</t>
  </si>
  <si>
    <t>SeSi</t>
  </si>
  <si>
    <t>Kalle Tomberg</t>
  </si>
  <si>
    <t>Por-83</t>
  </si>
  <si>
    <t>Julius Rantala</t>
  </si>
  <si>
    <t>Sisu Lindroos</t>
  </si>
  <si>
    <t>KurVi</t>
  </si>
  <si>
    <t>Topi Välimäki</t>
  </si>
  <si>
    <t>Aleksanteri Lähdesluoma</t>
  </si>
  <si>
    <t>Eetu Nappari</t>
  </si>
  <si>
    <t xml:space="preserve">Merkitse vain erien jäännöspisteet ( esim 11-7 = 7 tai 6-11 = -6 ).  Huom. miinus nolla ( '-0 ), käytä edessä yläpilkkua (tähtimerkin alla) </t>
  </si>
  <si>
    <t>tark</t>
  </si>
  <si>
    <t>Ottelut / Matches</t>
  </si>
  <si>
    <t>1.erä</t>
  </si>
  <si>
    <t>2.erä</t>
  </si>
  <si>
    <t>3.erä</t>
  </si>
  <si>
    <t>4.erä</t>
  </si>
  <si>
    <t>5.erä</t>
  </si>
  <si>
    <t>Erät</t>
  </si>
  <si>
    <t>1-7 / 5</t>
  </si>
  <si>
    <t>2-6 / 3</t>
  </si>
  <si>
    <t>3-5 / 1</t>
  </si>
  <si>
    <t>4-7 / 6</t>
  </si>
  <si>
    <t>1-6 / 4</t>
  </si>
  <si>
    <t>2-5 / 7</t>
  </si>
  <si>
    <t>3-7 / 2</t>
  </si>
  <si>
    <t>4-6 / 5</t>
  </si>
  <si>
    <t>1-5 / 3</t>
  </si>
  <si>
    <t>2-7 / 4</t>
  </si>
  <si>
    <t>3-6 / 2</t>
  </si>
  <si>
    <t>1-4 / 7</t>
  </si>
  <si>
    <t>2-3 / 1</t>
  </si>
  <si>
    <t>5-7 / 6</t>
  </si>
  <si>
    <t>2-4 / 5</t>
  </si>
  <si>
    <t>1-3 / 7</t>
  </si>
  <si>
    <t>4-5 / 1</t>
  </si>
  <si>
    <t>6-7 / 2</t>
  </si>
  <si>
    <t>1-2 / 5</t>
  </si>
  <si>
    <t>3-4 / 6</t>
  </si>
  <si>
    <t>5-6 / 3</t>
  </si>
  <si>
    <t>Pohjanmaan Liiga</t>
  </si>
  <si>
    <t>Rating</t>
  </si>
  <si>
    <t>Lohko/Pool</t>
  </si>
  <si>
    <t>Isojoen Urheilijat</t>
  </si>
  <si>
    <t>Jukka Dahlström</t>
  </si>
  <si>
    <t>KoKu</t>
  </si>
  <si>
    <t>Peter Norrbo</t>
  </si>
  <si>
    <t>Isojoki</t>
  </si>
  <si>
    <t>Jukka Lindroos</t>
  </si>
  <si>
    <t>Esa Wallius</t>
  </si>
  <si>
    <t>1-3 / 2</t>
  </si>
  <si>
    <t>2-4 / 1</t>
  </si>
  <si>
    <t>1-4 / 3</t>
  </si>
  <si>
    <t>2-3 / 4</t>
  </si>
  <si>
    <t>1-2 / 3</t>
  </si>
  <si>
    <t>3-4 / 1</t>
  </si>
  <si>
    <t>Mika Heljala</t>
  </si>
  <si>
    <t>Bo-Eric Herrgård</t>
  </si>
  <si>
    <t>Kari Jokiranta</t>
  </si>
  <si>
    <t>Keijo Mäntyniemi</t>
  </si>
  <si>
    <t>Ville Tuomela</t>
  </si>
  <si>
    <t>Ero</t>
  </si>
  <si>
    <t>3-5 / 2</t>
  </si>
  <si>
    <t>1-4 / 5</t>
  </si>
  <si>
    <t>2-5 / 4</t>
  </si>
  <si>
    <t>3-4 / 5</t>
  </si>
  <si>
    <t>Anni Heljala</t>
  </si>
  <si>
    <t>Risto Jokiranta</t>
  </si>
  <si>
    <t>Bengt Lerviks</t>
  </si>
  <si>
    <t>Kai Asunmaa</t>
  </si>
  <si>
    <t>Juha Julmala</t>
  </si>
  <si>
    <t>RN</t>
  </si>
  <si>
    <t>Nimi</t>
  </si>
  <si>
    <t>Seura</t>
  </si>
  <si>
    <t>A1</t>
  </si>
  <si>
    <t>15-17, 9-11, 11-9,    7-11</t>
  </si>
  <si>
    <t>B2</t>
  </si>
  <si>
    <t>13-11, 7-11, 7-11, 12-10, 11-1</t>
  </si>
  <si>
    <t>11-7, 8-11, 7-11,     13-11, 7-11</t>
  </si>
  <si>
    <t>C2</t>
  </si>
  <si>
    <t>C1</t>
  </si>
  <si>
    <t>11-7, 6-11, 4-11, 11-6, 6-11</t>
  </si>
  <si>
    <t>A2</t>
  </si>
  <si>
    <t>8-11, 7-11, 11-5,       9-11</t>
  </si>
  <si>
    <t>7</t>
  </si>
  <si>
    <t>8</t>
  </si>
  <si>
    <t>B1</t>
  </si>
  <si>
    <t>M-1550</t>
  </si>
  <si>
    <t>Timo Haavisto</t>
  </si>
  <si>
    <t>Rami Peltovirta</t>
  </si>
  <si>
    <t>Gurut</t>
  </si>
  <si>
    <t>Lars Edberg</t>
  </si>
  <si>
    <t>Kalle Anttila</t>
  </si>
  <si>
    <t>Jukka Kalliomäki</t>
  </si>
  <si>
    <t>Petri Taavela</t>
  </si>
  <si>
    <t>Arto Anttila</t>
  </si>
  <si>
    <t>Sami Kangasniemi</t>
  </si>
  <si>
    <t>Metsälä</t>
  </si>
  <si>
    <t>11-3, 4-11, 5-11, 5-11</t>
  </si>
  <si>
    <t>2-11, 8-11, 11-6, 11-9, 9-11</t>
  </si>
  <si>
    <t>7-11, 6-11, 14-12, 8-11</t>
  </si>
  <si>
    <t>16-14, 11-5, 4-11, 11-8</t>
  </si>
  <si>
    <t>3-11, 2-11, 13-11, 7-11</t>
  </si>
  <si>
    <t>Harraste</t>
  </si>
  <si>
    <t>Per Götelid</t>
  </si>
  <si>
    <t>Närpes</t>
  </si>
  <si>
    <t>Mats Wikman</t>
  </si>
  <si>
    <t>Masi Honkanen</t>
  </si>
  <si>
    <t>11-5, 8-11, 7-11, 11-8, 13-11</t>
  </si>
  <si>
    <t>11-6, 11-5, 7-11,    7-11, 11-7</t>
  </si>
  <si>
    <t>E2</t>
  </si>
  <si>
    <t>5-11, 11-7, 9-11, 11-5, 11-9</t>
  </si>
  <si>
    <t>11-3, 11-4, 7-11, 11-9</t>
  </si>
  <si>
    <t>D1</t>
  </si>
  <si>
    <t>9</t>
  </si>
  <si>
    <t>10</t>
  </si>
  <si>
    <t>11-7, 5-11, 12-10, 7-11, 11-7</t>
  </si>
  <si>
    <t>11</t>
  </si>
  <si>
    <t>11-8, 11-7, 6-11, 8-11, 13-11</t>
  </si>
  <si>
    <t>12-10, 0-11, 7-11, 7-11</t>
  </si>
  <si>
    <t>12</t>
  </si>
  <si>
    <t>E1</t>
  </si>
  <si>
    <t>13</t>
  </si>
  <si>
    <t>D2</t>
  </si>
  <si>
    <t>14</t>
  </si>
  <si>
    <t>7-11, 9-11, 11-8, 7-11</t>
  </si>
  <si>
    <t>15</t>
  </si>
  <si>
    <t>16</t>
  </si>
  <si>
    <t>11-13, 11-5, 4-11, 8-11</t>
  </si>
  <si>
    <t>Heljala/Heljala</t>
  </si>
  <si>
    <t>11-8, 11-9</t>
  </si>
  <si>
    <t>F1</t>
  </si>
  <si>
    <t>Haavisto/Edberg</t>
  </si>
  <si>
    <t>KurVi/SeSi</t>
  </si>
  <si>
    <t>11-1, 6-11,     11-3</t>
  </si>
  <si>
    <t>12-10, 7-11, 6-11</t>
  </si>
  <si>
    <t>Anttila/Anttila</t>
  </si>
  <si>
    <t>Norrbo/Mäntyniemi</t>
  </si>
  <si>
    <t>Nappari/Välimäki</t>
  </si>
  <si>
    <t>5-11, 7-11</t>
  </si>
  <si>
    <t>Kalliomäki/Peltovirta</t>
  </si>
  <si>
    <t>11-7, 10-12, 8-11</t>
  </si>
  <si>
    <t>2-11, 6-11</t>
  </si>
  <si>
    <t>Isojoki/KurVi</t>
  </si>
  <si>
    <t>Herrgård/Lerviks</t>
  </si>
  <si>
    <t>Dahlström/Tuomela</t>
  </si>
  <si>
    <t>KoKu/KurVi</t>
  </si>
  <si>
    <t>7-11, 8-11</t>
  </si>
  <si>
    <t>Paaso/R.Jokiranta</t>
  </si>
  <si>
    <t>9-11, 8-11</t>
  </si>
  <si>
    <t>Lähdesluoma/K.Jokiranta</t>
  </si>
  <si>
    <t>6-11, 6-11</t>
  </si>
  <si>
    <t>Lindroos/Lindroos</t>
  </si>
  <si>
    <t>F2</t>
  </si>
  <si>
    <t>3-11, 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</si>
</sst>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\.m\.yyyy"/>
  </numFmts>
  <fonts count="34">
    <font>
      <sz val="11"/>
      <color theme="1"/>
      <name val="Calibri"/>
      <family val="2"/>
      <scheme val="minor"/>
    </font>
    <font>
      <b/>
      <sz val="12"/>
      <color indexed="8"/>
      <name val="SWISS"/>
    </font>
    <font>
      <b/>
      <sz val="12"/>
      <name val="SWISS"/>
    </font>
    <font>
      <sz val="12"/>
      <name val="SWISS"/>
    </font>
    <font>
      <sz val="11"/>
      <name val="SWISS"/>
    </font>
    <font>
      <sz val="11"/>
      <name val="Arial"/>
      <family val="2"/>
    </font>
    <font>
      <b/>
      <sz val="11"/>
      <name val="SWISS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SWISS"/>
    </font>
    <font>
      <sz val="10"/>
      <name val="SWISS"/>
    </font>
    <font>
      <b/>
      <sz val="10"/>
      <name val="Arial"/>
      <family val="2"/>
    </font>
    <font>
      <sz val="12"/>
      <color indexed="8"/>
      <name val="SWISS"/>
      <family val="2"/>
    </font>
    <font>
      <sz val="10"/>
      <color indexed="8"/>
      <name val="SWISS"/>
    </font>
    <font>
      <sz val="8"/>
      <color indexed="8"/>
      <name val="SWISS"/>
    </font>
    <font>
      <sz val="8"/>
      <name val="Arial"/>
      <family val="2"/>
    </font>
    <font>
      <sz val="9"/>
      <name val="SWISS"/>
    </font>
    <font>
      <sz val="12"/>
      <color indexed="10"/>
      <name val="Arial"/>
      <family val="2"/>
    </font>
    <font>
      <sz val="9"/>
      <name val="Arial"/>
      <family val="2"/>
    </font>
    <font>
      <i/>
      <sz val="8"/>
      <color indexed="8"/>
      <name val="SWISS"/>
    </font>
    <font>
      <sz val="8"/>
      <color indexed="8"/>
      <name val="Arial"/>
      <family val="2"/>
    </font>
    <font>
      <sz val="11"/>
      <color indexed="8"/>
      <name val="SWISS"/>
    </font>
    <font>
      <sz val="10"/>
      <color indexed="8"/>
      <name val="SWISS"/>
      <family val="2"/>
    </font>
    <font>
      <sz val="9"/>
      <color indexed="8"/>
      <name val="SWISS"/>
    </font>
    <font>
      <i/>
      <sz val="8"/>
      <name val="Arial"/>
      <family val="2"/>
    </font>
    <font>
      <sz val="12"/>
      <color indexed="8"/>
      <name val="SWISS"/>
    </font>
    <font>
      <b/>
      <sz val="11"/>
      <color indexed="8"/>
      <name val="SWISS"/>
    </font>
    <font>
      <b/>
      <sz val="11"/>
      <name val="Arial"/>
      <family val="2"/>
    </font>
    <font>
      <b/>
      <sz val="9"/>
      <color indexed="8"/>
      <name val="SWISS"/>
    </font>
    <font>
      <b/>
      <sz val="9"/>
      <name val="SWISS"/>
    </font>
    <font>
      <sz val="12"/>
      <name val="Arial"/>
      <family val="2"/>
    </font>
    <font>
      <i/>
      <sz val="10"/>
      <color indexed="8"/>
      <name val="SWISS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lightDown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57">
    <border>
      <left/>
      <right/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dash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double">
        <color indexed="64"/>
      </bottom>
      <diagonal/>
    </border>
    <border>
      <left/>
      <right style="dashed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ashed">
        <color indexed="8"/>
      </right>
      <top style="medium">
        <color indexed="8"/>
      </top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medium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ashed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dashed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dashed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thin">
        <color indexed="8"/>
      </bottom>
      <diagonal/>
    </border>
    <border>
      <left style="dotted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/>
    <xf numFmtId="0" fontId="32" fillId="0" borderId="0"/>
  </cellStyleXfs>
  <cellXfs count="434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4" fillId="0" borderId="3" xfId="1" applyFont="1" applyFill="1" applyBorder="1" applyAlignment="1" applyProtection="1">
      <alignment horizontal="center"/>
    </xf>
    <xf numFmtId="0" fontId="5" fillId="0" borderId="2" xfId="0" applyFont="1" applyFill="1" applyBorder="1" applyAlignment="1">
      <alignment horizontal="center"/>
    </xf>
    <xf numFmtId="164" fontId="6" fillId="0" borderId="2" xfId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/>
    <xf numFmtId="0" fontId="5" fillId="0" borderId="4" xfId="0" applyFont="1" applyBorder="1" applyAlignment="1"/>
    <xf numFmtId="164" fontId="7" fillId="0" borderId="3" xfId="1" applyFont="1" applyFill="1" applyBorder="1" applyAlignment="1">
      <alignment horizontal="left"/>
    </xf>
    <xf numFmtId="0" fontId="7" fillId="0" borderId="2" xfId="0" applyFont="1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6" xfId="0" applyFont="1" applyBorder="1" applyAlignment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165" fontId="10" fillId="0" borderId="8" xfId="1" applyNumberFormat="1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>
      <alignment horizontal="center"/>
    </xf>
    <xf numFmtId="165" fontId="6" fillId="0" borderId="7" xfId="1" applyNumberFormat="1" applyFont="1" applyFill="1" applyBorder="1" applyAlignment="1">
      <alignment horizontal="left"/>
    </xf>
    <xf numFmtId="165" fontId="5" fillId="0" borderId="7" xfId="0" applyNumberFormat="1" applyFont="1" applyBorder="1" applyAlignment="1">
      <alignment horizontal="left"/>
    </xf>
    <xf numFmtId="164" fontId="4" fillId="0" borderId="8" xfId="1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0" borderId="7" xfId="0" applyBorder="1" applyAlignment="1"/>
    <xf numFmtId="0" fontId="2" fillId="0" borderId="9" xfId="1" applyNumberFormat="1" applyFont="1" applyFill="1" applyBorder="1" applyAlignment="1">
      <alignment horizontal="left"/>
    </xf>
    <xf numFmtId="0" fontId="0" fillId="0" borderId="9" xfId="0" applyBorder="1" applyAlignment="1"/>
    <xf numFmtId="0" fontId="11" fillId="0" borderId="7" xfId="0" applyNumberFormat="1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horizontal="left"/>
    </xf>
    <xf numFmtId="164" fontId="3" fillId="0" borderId="0" xfId="1"/>
    <xf numFmtId="164" fontId="12" fillId="0" borderId="11" xfId="1" applyFont="1" applyBorder="1" applyAlignment="1" applyProtection="1">
      <alignment horizontal="center"/>
    </xf>
    <xf numFmtId="164" fontId="13" fillId="0" borderId="12" xfId="1" applyFont="1" applyBorder="1" applyAlignment="1" applyProtection="1">
      <alignment horizontal="left" indent="1"/>
    </xf>
    <xf numFmtId="164" fontId="13" fillId="0" borderId="13" xfId="1" applyFont="1" applyBorder="1" applyAlignment="1" applyProtection="1">
      <protection locked="0"/>
    </xf>
    <xf numFmtId="164" fontId="13" fillId="0" borderId="14" xfId="1" applyFont="1" applyBorder="1" applyAlignment="1" applyProtection="1">
      <alignment horizontal="center"/>
    </xf>
    <xf numFmtId="164" fontId="10" fillId="0" borderId="15" xfId="1" applyFont="1" applyBorder="1" applyAlignment="1">
      <alignment horizontal="center"/>
    </xf>
    <xf numFmtId="164" fontId="10" fillId="0" borderId="14" xfId="1" quotePrefix="1" applyFont="1" applyBorder="1" applyAlignment="1">
      <alignment horizontal="center"/>
    </xf>
    <xf numFmtId="164" fontId="13" fillId="0" borderId="14" xfId="1" quotePrefix="1" applyFont="1" applyBorder="1" applyAlignment="1" applyProtection="1">
      <alignment horizontal="center"/>
    </xf>
    <xf numFmtId="0" fontId="0" fillId="0" borderId="15" xfId="0" applyBorder="1" applyAlignment="1">
      <alignment horizontal="center"/>
    </xf>
    <xf numFmtId="164" fontId="13" fillId="0" borderId="16" xfId="1" applyFont="1" applyBorder="1" applyAlignment="1" applyProtection="1">
      <alignment horizontal="center"/>
    </xf>
    <xf numFmtId="164" fontId="13" fillId="0" borderId="15" xfId="1" applyFont="1" applyBorder="1" applyAlignment="1" applyProtection="1">
      <alignment horizontal="center"/>
    </xf>
    <xf numFmtId="164" fontId="14" fillId="0" borderId="14" xfId="1" applyFont="1" applyBorder="1" applyAlignment="1" applyProtection="1">
      <alignment horizontal="left"/>
    </xf>
    <xf numFmtId="164" fontId="14" fillId="0" borderId="15" xfId="1" applyFont="1" applyBorder="1" applyAlignment="1" applyProtection="1">
      <alignment horizontal="center"/>
    </xf>
    <xf numFmtId="164" fontId="10" fillId="0" borderId="17" xfId="1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14" fillId="0" borderId="21" xfId="1" applyFont="1" applyBorder="1" applyAlignment="1" applyProtection="1">
      <alignment horizontal="center"/>
    </xf>
    <xf numFmtId="164" fontId="13" fillId="2" borderId="22" xfId="1" applyFont="1" applyFill="1" applyBorder="1" applyAlignment="1" applyProtection="1">
      <alignment horizontal="left" indent="1"/>
      <protection locked="0"/>
    </xf>
    <xf numFmtId="164" fontId="13" fillId="2" borderId="23" xfId="1" applyFont="1" applyFill="1" applyBorder="1" applyAlignment="1" applyProtection="1">
      <alignment horizontal="left"/>
      <protection locked="0"/>
    </xf>
    <xf numFmtId="164" fontId="16" fillId="3" borderId="24" xfId="1" applyFont="1" applyFill="1" applyBorder="1" applyAlignment="1" applyProtection="1">
      <alignment horizontal="center"/>
    </xf>
    <xf numFmtId="164" fontId="16" fillId="3" borderId="23" xfId="1" applyFont="1" applyFill="1" applyBorder="1" applyAlignment="1" applyProtection="1">
      <alignment horizontal="center"/>
    </xf>
    <xf numFmtId="164" fontId="16" fillId="0" borderId="24" xfId="1" applyFont="1" applyBorder="1" applyProtection="1"/>
    <xf numFmtId="164" fontId="16" fillId="0" borderId="23" xfId="1" applyFont="1" applyBorder="1" applyProtection="1"/>
    <xf numFmtId="164" fontId="9" fillId="0" borderId="25" xfId="1" applyFont="1" applyBorder="1" applyAlignment="1" applyProtection="1"/>
    <xf numFmtId="164" fontId="9" fillId="0" borderId="26" xfId="1" applyFont="1" applyBorder="1" applyAlignment="1" applyProtection="1"/>
    <xf numFmtId="164" fontId="14" fillId="0" borderId="27" xfId="1" applyFont="1" applyBorder="1" applyAlignment="1" applyProtection="1">
      <alignment horizontal="right"/>
    </xf>
    <xf numFmtId="164" fontId="14" fillId="0" borderId="28" xfId="1" applyFont="1" applyBorder="1" applyAlignment="1" applyProtection="1">
      <alignment horizontal="center"/>
    </xf>
    <xf numFmtId="164" fontId="2" fillId="0" borderId="29" xfId="1" applyFont="1" applyBorder="1" applyAlignment="1">
      <alignment horizontal="center"/>
    </xf>
    <xf numFmtId="0" fontId="15" fillId="4" borderId="30" xfId="0" applyFont="1" applyFill="1" applyBorder="1"/>
    <xf numFmtId="0" fontId="15" fillId="5" borderId="20" xfId="0" applyFont="1" applyFill="1" applyBorder="1" applyAlignment="1">
      <alignment horizontal="center"/>
    </xf>
    <xf numFmtId="164" fontId="14" fillId="0" borderId="31" xfId="1" applyFont="1" applyBorder="1" applyAlignment="1" applyProtection="1">
      <alignment horizontal="center"/>
    </xf>
    <xf numFmtId="164" fontId="13" fillId="2" borderId="32" xfId="1" applyFont="1" applyFill="1" applyBorder="1" applyAlignment="1" applyProtection="1">
      <alignment horizontal="left"/>
      <protection locked="0"/>
    </xf>
    <xf numFmtId="164" fontId="16" fillId="0" borderId="33" xfId="1" applyFont="1" applyBorder="1" applyProtection="1"/>
    <xf numFmtId="164" fontId="16" fillId="0" borderId="32" xfId="1" applyFont="1" applyBorder="1" applyProtection="1"/>
    <xf numFmtId="164" fontId="16" fillId="3" borderId="33" xfId="1" applyFont="1" applyFill="1" applyBorder="1" applyAlignment="1" applyProtection="1">
      <alignment horizontal="center"/>
    </xf>
    <xf numFmtId="164" fontId="16" fillId="3" borderId="32" xfId="1" applyFont="1" applyFill="1" applyBorder="1" applyAlignment="1" applyProtection="1">
      <alignment horizontal="center"/>
    </xf>
    <xf numFmtId="0" fontId="17" fillId="0" borderId="0" xfId="0" applyFont="1"/>
    <xf numFmtId="164" fontId="16" fillId="3" borderId="22" xfId="1" applyFont="1" applyFill="1" applyBorder="1" applyAlignment="1" applyProtection="1">
      <alignment horizontal="center"/>
    </xf>
    <xf numFmtId="164" fontId="16" fillId="0" borderId="34" xfId="1" applyFont="1" applyBorder="1" applyProtection="1"/>
    <xf numFmtId="164" fontId="9" fillId="0" borderId="35" xfId="1" applyFont="1" applyBorder="1" applyAlignment="1" applyProtection="1"/>
    <xf numFmtId="164" fontId="18" fillId="0" borderId="24" xfId="0" applyNumberFormat="1" applyFont="1" applyBorder="1"/>
    <xf numFmtId="164" fontId="18" fillId="0" borderId="23" xfId="0" applyNumberFormat="1" applyFont="1" applyBorder="1"/>
    <xf numFmtId="164" fontId="9" fillId="0" borderId="36" xfId="1" applyFont="1" applyBorder="1" applyAlignment="1" applyProtection="1"/>
    <xf numFmtId="164" fontId="14" fillId="0" borderId="37" xfId="1" applyFont="1" applyBorder="1" applyAlignment="1" applyProtection="1">
      <alignment horizontal="right"/>
    </xf>
    <xf numFmtId="164" fontId="14" fillId="0" borderId="38" xfId="1" applyFont="1" applyBorder="1" applyAlignment="1" applyProtection="1">
      <alignment horizontal="center"/>
    </xf>
    <xf numFmtId="164" fontId="13" fillId="2" borderId="39" xfId="1" applyFont="1" applyFill="1" applyBorder="1" applyAlignment="1" applyProtection="1">
      <alignment horizontal="left" indent="1"/>
      <protection locked="0"/>
    </xf>
    <xf numFmtId="164" fontId="13" fillId="2" borderId="40" xfId="1" applyFont="1" applyFill="1" applyBorder="1" applyAlignment="1" applyProtection="1">
      <alignment horizontal="left"/>
      <protection locked="0"/>
    </xf>
    <xf numFmtId="164" fontId="16" fillId="0" borderId="41" xfId="1" applyFont="1" applyBorder="1" applyProtection="1"/>
    <xf numFmtId="164" fontId="16" fillId="0" borderId="40" xfId="1" applyFont="1" applyBorder="1" applyProtection="1"/>
    <xf numFmtId="164" fontId="18" fillId="0" borderId="39" xfId="0" applyNumberFormat="1" applyFont="1" applyBorder="1"/>
    <xf numFmtId="164" fontId="16" fillId="3" borderId="41" xfId="1" applyFont="1" applyFill="1" applyBorder="1" applyAlignment="1" applyProtection="1">
      <alignment horizontal="center"/>
    </xf>
    <xf numFmtId="164" fontId="16" fillId="3" borderId="40" xfId="1" applyFont="1" applyFill="1" applyBorder="1" applyAlignment="1" applyProtection="1">
      <alignment horizontal="center"/>
    </xf>
    <xf numFmtId="164" fontId="9" fillId="0" borderId="42" xfId="1" applyFont="1" applyBorder="1" applyAlignment="1" applyProtection="1"/>
    <xf numFmtId="164" fontId="9" fillId="0" borderId="43" xfId="1" applyFont="1" applyBorder="1" applyAlignment="1" applyProtection="1"/>
    <xf numFmtId="164" fontId="14" fillId="0" borderId="44" xfId="1" applyFont="1" applyBorder="1" applyAlignment="1" applyProtection="1">
      <alignment horizontal="right"/>
    </xf>
    <xf numFmtId="164" fontId="14" fillId="0" borderId="45" xfId="1" applyFont="1" applyBorder="1" applyAlignment="1" applyProtection="1">
      <alignment horizontal="center"/>
    </xf>
    <xf numFmtId="164" fontId="2" fillId="0" borderId="46" xfId="1" applyFont="1" applyBorder="1" applyAlignment="1">
      <alignment horizontal="center"/>
    </xf>
    <xf numFmtId="164" fontId="14" fillId="0" borderId="47" xfId="1" applyFont="1" applyBorder="1" applyAlignment="1" applyProtection="1">
      <alignment horizontal="center"/>
    </xf>
    <xf numFmtId="164" fontId="19" fillId="0" borderId="22" xfId="1" applyFont="1" applyBorder="1" applyProtection="1"/>
    <xf numFmtId="164" fontId="12" fillId="0" borderId="22" xfId="1" applyFont="1" applyBorder="1" applyProtection="1"/>
    <xf numFmtId="164" fontId="3" fillId="0" borderId="48" xfId="1" applyBorder="1"/>
    <xf numFmtId="0" fontId="20" fillId="6" borderId="0" xfId="0" applyFont="1" applyFill="1"/>
    <xf numFmtId="0" fontId="20" fillId="6" borderId="49" xfId="0" applyFont="1" applyFill="1" applyBorder="1" applyAlignment="1">
      <alignment horizontal="center"/>
    </xf>
    <xf numFmtId="0" fontId="15" fillId="6" borderId="0" xfId="0" applyFont="1" applyFill="1"/>
    <xf numFmtId="164" fontId="14" fillId="0" borderId="50" xfId="1" applyFont="1" applyBorder="1" applyAlignment="1" applyProtection="1">
      <alignment horizontal="center"/>
    </xf>
    <xf numFmtId="164" fontId="21" fillId="0" borderId="51" xfId="1" applyFont="1" applyBorder="1" applyAlignment="1" applyProtection="1">
      <alignment horizontal="center"/>
    </xf>
    <xf numFmtId="164" fontId="12" fillId="0" borderId="52" xfId="1" applyFont="1" applyBorder="1" applyProtection="1"/>
    <xf numFmtId="164" fontId="12" fillId="0" borderId="53" xfId="1" applyFont="1" applyBorder="1" applyProtection="1"/>
    <xf numFmtId="164" fontId="22" fillId="0" borderId="54" xfId="1" applyFont="1" applyBorder="1" applyAlignment="1" applyProtection="1">
      <alignment horizontal="center"/>
    </xf>
    <xf numFmtId="164" fontId="22" fillId="0" borderId="55" xfId="1" applyFont="1" applyBorder="1" applyAlignment="1" applyProtection="1">
      <alignment horizontal="center"/>
    </xf>
    <xf numFmtId="164" fontId="22" fillId="0" borderId="54" xfId="1" quotePrefix="1" applyFont="1" applyBorder="1" applyAlignment="1" applyProtection="1">
      <alignment horizontal="center"/>
    </xf>
    <xf numFmtId="0" fontId="7" fillId="0" borderId="55" xfId="0" applyFont="1" applyBorder="1" applyAlignment="1">
      <alignment horizontal="center"/>
    </xf>
    <xf numFmtId="164" fontId="22" fillId="0" borderId="26" xfId="1" quotePrefix="1" applyFont="1" applyBorder="1" applyAlignment="1" applyProtection="1">
      <alignment horizontal="center"/>
    </xf>
    <xf numFmtId="164" fontId="22" fillId="0" borderId="56" xfId="1" applyFont="1" applyBorder="1" applyAlignment="1" applyProtection="1">
      <alignment horizontal="center"/>
    </xf>
    <xf numFmtId="164" fontId="10" fillId="0" borderId="51" xfId="1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15" fillId="0" borderId="57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5" fillId="0" borderId="59" xfId="0" quotePrefix="1" applyFont="1" applyBorder="1" applyAlignment="1">
      <alignment horizontal="center"/>
    </xf>
    <xf numFmtId="164" fontId="13" fillId="0" borderId="60" xfId="1" applyFont="1" applyBorder="1" applyAlignment="1" applyProtection="1">
      <alignment horizontal="left" indent="1"/>
    </xf>
    <xf numFmtId="164" fontId="13" fillId="0" borderId="22" xfId="1" applyFont="1" applyBorder="1" applyProtection="1"/>
    <xf numFmtId="164" fontId="12" fillId="0" borderId="61" xfId="1" applyFont="1" applyBorder="1" applyProtection="1"/>
    <xf numFmtId="164" fontId="23" fillId="2" borderId="60" xfId="1" applyFont="1" applyFill="1" applyBorder="1" applyAlignment="1" applyProtection="1">
      <alignment horizontal="center"/>
      <protection locked="0"/>
    </xf>
    <xf numFmtId="164" fontId="16" fillId="0" borderId="62" xfId="1" applyFont="1" applyBorder="1" applyAlignment="1" applyProtection="1">
      <alignment horizontal="center"/>
      <protection locked="0"/>
    </xf>
    <xf numFmtId="164" fontId="23" fillId="2" borderId="60" xfId="1" quotePrefix="1" applyFont="1" applyFill="1" applyBorder="1" applyAlignment="1" applyProtection="1">
      <alignment horizontal="center"/>
      <protection locked="0"/>
    </xf>
    <xf numFmtId="164" fontId="9" fillId="0" borderId="63" xfId="1" applyFont="1" applyFill="1" applyBorder="1" applyAlignment="1" applyProtection="1"/>
    <xf numFmtId="164" fontId="11" fillId="0" borderId="64" xfId="0" applyNumberFormat="1" applyFont="1" applyFill="1" applyBorder="1" applyAlignment="1"/>
    <xf numFmtId="0" fontId="18" fillId="0" borderId="65" xfId="0" applyNumberFormat="1" applyFont="1" applyFill="1" applyBorder="1"/>
    <xf numFmtId="0" fontId="18" fillId="0" borderId="66" xfId="0" applyNumberFormat="1" applyFont="1" applyFill="1" applyBorder="1"/>
    <xf numFmtId="0" fontId="24" fillId="0" borderId="67" xfId="0" applyFont="1" applyFill="1" applyBorder="1" applyAlignment="1">
      <alignment horizontal="center"/>
    </xf>
    <xf numFmtId="0" fontId="15" fillId="6" borderId="68" xfId="0" applyFont="1" applyFill="1" applyBorder="1"/>
    <xf numFmtId="0" fontId="15" fillId="0" borderId="69" xfId="0" applyFont="1" applyBorder="1"/>
    <xf numFmtId="0" fontId="15" fillId="0" borderId="70" xfId="0" quotePrefix="1" applyFont="1" applyBorder="1" applyAlignment="1">
      <alignment horizontal="center"/>
    </xf>
    <xf numFmtId="164" fontId="13" fillId="0" borderId="71" xfId="1" applyFont="1" applyBorder="1" applyAlignment="1" applyProtection="1">
      <alignment horizontal="left" indent="1"/>
    </xf>
    <xf numFmtId="164" fontId="12" fillId="0" borderId="34" xfId="1" applyFont="1" applyBorder="1" applyProtection="1"/>
    <xf numFmtId="164" fontId="23" fillId="2" borderId="26" xfId="1" applyFont="1" applyFill="1" applyBorder="1" applyAlignment="1" applyProtection="1">
      <alignment horizontal="center"/>
      <protection locked="0"/>
    </xf>
    <xf numFmtId="164" fontId="16" fillId="0" borderId="56" xfId="1" applyFont="1" applyBorder="1" applyAlignment="1" applyProtection="1">
      <alignment horizontal="center"/>
      <protection locked="0"/>
    </xf>
    <xf numFmtId="164" fontId="9" fillId="0" borderId="27" xfId="1" applyFont="1" applyFill="1" applyBorder="1" applyAlignment="1" applyProtection="1"/>
    <xf numFmtId="164" fontId="11" fillId="0" borderId="72" xfId="0" applyNumberFormat="1" applyFont="1" applyFill="1" applyBorder="1" applyAlignment="1"/>
    <xf numFmtId="0" fontId="18" fillId="0" borderId="73" xfId="0" applyFont="1" applyFill="1" applyBorder="1"/>
    <xf numFmtId="0" fontId="18" fillId="0" borderId="74" xfId="0" applyFont="1" applyFill="1" applyBorder="1"/>
    <xf numFmtId="0" fontId="15" fillId="6" borderId="75" xfId="0" applyFont="1" applyFill="1" applyBorder="1"/>
    <xf numFmtId="0" fontId="15" fillId="0" borderId="76" xfId="0" applyFont="1" applyBorder="1"/>
    <xf numFmtId="164" fontId="13" fillId="0" borderId="77" xfId="1" applyFont="1" applyBorder="1" applyAlignment="1" applyProtection="1">
      <alignment horizontal="left" indent="1"/>
    </xf>
    <xf numFmtId="164" fontId="13" fillId="0" borderId="78" xfId="1" applyFont="1" applyBorder="1" applyProtection="1"/>
    <xf numFmtId="164" fontId="12" fillId="0" borderId="79" xfId="1" applyFont="1" applyBorder="1" applyProtection="1"/>
    <xf numFmtId="164" fontId="23" fillId="2" borderId="51" xfId="1" applyFont="1" applyFill="1" applyBorder="1" applyAlignment="1" applyProtection="1">
      <alignment horizontal="center"/>
      <protection locked="0"/>
    </xf>
    <xf numFmtId="164" fontId="16" fillId="0" borderId="53" xfId="1" applyFont="1" applyBorder="1" applyAlignment="1" applyProtection="1">
      <alignment horizontal="center"/>
      <protection locked="0"/>
    </xf>
    <xf numFmtId="164" fontId="9" fillId="0" borderId="80" xfId="1" applyFont="1" applyFill="1" applyBorder="1" applyAlignment="1" applyProtection="1"/>
    <xf numFmtId="164" fontId="11" fillId="0" borderId="81" xfId="0" applyNumberFormat="1" applyFont="1" applyFill="1" applyBorder="1" applyAlignment="1"/>
    <xf numFmtId="164" fontId="23" fillId="2" borderId="71" xfId="1" applyFont="1" applyFill="1" applyBorder="1" applyAlignment="1" applyProtection="1">
      <alignment horizontal="center"/>
      <protection locked="0"/>
    </xf>
    <xf numFmtId="164" fontId="16" fillId="0" borderId="61" xfId="1" applyFont="1" applyBorder="1" applyAlignment="1" applyProtection="1">
      <alignment horizontal="center"/>
      <protection locked="0"/>
    </xf>
    <xf numFmtId="164" fontId="9" fillId="0" borderId="82" xfId="1" applyFont="1" applyFill="1" applyBorder="1" applyAlignment="1" applyProtection="1"/>
    <xf numFmtId="164" fontId="23" fillId="2" borderId="54" xfId="1" applyFont="1" applyFill="1" applyBorder="1" applyAlignment="1" applyProtection="1">
      <alignment horizontal="center"/>
      <protection locked="0"/>
    </xf>
    <xf numFmtId="164" fontId="16" fillId="0" borderId="55" xfId="1" applyFont="1" applyBorder="1" applyAlignment="1" applyProtection="1">
      <alignment horizontal="center"/>
      <protection locked="0"/>
    </xf>
    <xf numFmtId="164" fontId="23" fillId="2" borderId="26" xfId="1" quotePrefix="1" applyFont="1" applyFill="1" applyBorder="1" applyAlignment="1" applyProtection="1">
      <alignment horizontal="center"/>
      <protection locked="0"/>
    </xf>
    <xf numFmtId="0" fontId="15" fillId="6" borderId="83" xfId="0" applyFont="1" applyFill="1" applyBorder="1"/>
    <xf numFmtId="0" fontId="15" fillId="0" borderId="84" xfId="0" applyFont="1" applyBorder="1"/>
    <xf numFmtId="164" fontId="13" fillId="0" borderId="51" xfId="1" applyFont="1" applyBorder="1" applyAlignment="1" applyProtection="1">
      <alignment horizontal="left" indent="1"/>
    </xf>
    <xf numFmtId="164" fontId="13" fillId="0" borderId="52" xfId="1" applyFont="1" applyBorder="1" applyProtection="1"/>
    <xf numFmtId="0" fontId="0" fillId="0" borderId="85" xfId="0" applyBorder="1"/>
    <xf numFmtId="0" fontId="0" fillId="0" borderId="0" xfId="0" applyBorder="1"/>
    <xf numFmtId="164" fontId="11" fillId="0" borderId="86" xfId="0" applyNumberFormat="1" applyFont="1" applyFill="1" applyBorder="1" applyAlignment="1"/>
    <xf numFmtId="0" fontId="15" fillId="0" borderId="87" xfId="0" quotePrefix="1" applyFont="1" applyBorder="1" applyAlignment="1">
      <alignment horizontal="center"/>
    </xf>
    <xf numFmtId="164" fontId="13" fillId="0" borderId="8" xfId="1" applyFont="1" applyBorder="1" applyAlignment="1" applyProtection="1">
      <alignment horizontal="left" indent="1"/>
    </xf>
    <xf numFmtId="164" fontId="13" fillId="0" borderId="7" xfId="1" applyFont="1" applyBorder="1" applyProtection="1"/>
    <xf numFmtId="164" fontId="12" fillId="0" borderId="7" xfId="1" applyFont="1" applyBorder="1" applyProtection="1"/>
    <xf numFmtId="164" fontId="12" fillId="0" borderId="88" xfId="1" applyFont="1" applyBorder="1" applyProtection="1"/>
    <xf numFmtId="164" fontId="23" fillId="2" borderId="8" xfId="1" applyFont="1" applyFill="1" applyBorder="1" applyAlignment="1" applyProtection="1">
      <alignment horizontal="center"/>
      <protection locked="0"/>
    </xf>
    <xf numFmtId="164" fontId="16" fillId="0" borderId="89" xfId="1" applyFont="1" applyBorder="1" applyAlignment="1" applyProtection="1">
      <alignment horizontal="center"/>
      <protection locked="0"/>
    </xf>
    <xf numFmtId="0" fontId="0" fillId="0" borderId="90" xfId="0" applyBorder="1"/>
    <xf numFmtId="0" fontId="0" fillId="0" borderId="9" xfId="0" applyBorder="1"/>
    <xf numFmtId="164" fontId="9" fillId="0" borderId="91" xfId="1" applyFont="1" applyFill="1" applyBorder="1" applyAlignment="1" applyProtection="1"/>
    <xf numFmtId="164" fontId="11" fillId="0" borderId="92" xfId="0" applyNumberFormat="1" applyFont="1" applyFill="1" applyBorder="1" applyAlignment="1"/>
    <xf numFmtId="0" fontId="18" fillId="0" borderId="93" xfId="0" applyFont="1" applyFill="1" applyBorder="1"/>
    <xf numFmtId="0" fontId="18" fillId="0" borderId="94" xfId="0" applyFont="1" applyFill="1" applyBorder="1"/>
    <xf numFmtId="0" fontId="24" fillId="0" borderId="95" xfId="0" applyFont="1" applyFill="1" applyBorder="1" applyAlignment="1">
      <alignment horizontal="center"/>
    </xf>
    <xf numFmtId="0" fontId="2" fillId="0" borderId="96" xfId="0" applyFont="1" applyBorder="1" applyAlignment="1" applyProtection="1">
      <alignment horizontal="center"/>
      <protection locked="0"/>
    </xf>
    <xf numFmtId="0" fontId="25" fillId="0" borderId="97" xfId="0" applyFont="1" applyBorder="1" applyAlignment="1" applyProtection="1">
      <alignment horizontal="center"/>
    </xf>
    <xf numFmtId="0" fontId="25" fillId="0" borderId="2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8" xfId="0" applyBorder="1" applyAlignment="1">
      <alignment horizontal="center"/>
    </xf>
    <xf numFmtId="165" fontId="10" fillId="0" borderId="99" xfId="1" applyNumberFormat="1" applyFont="1" applyFill="1" applyBorder="1" applyAlignment="1" applyProtection="1">
      <alignment horizontal="center"/>
      <protection locked="0"/>
    </xf>
    <xf numFmtId="165" fontId="27" fillId="0" borderId="7" xfId="0" applyNumberFormat="1" applyFont="1" applyBorder="1" applyAlignment="1">
      <alignment horizontal="left"/>
    </xf>
    <xf numFmtId="165" fontId="27" fillId="0" borderId="89" xfId="0" applyNumberFormat="1" applyFont="1" applyBorder="1" applyAlignment="1">
      <alignment horizontal="left"/>
    </xf>
    <xf numFmtId="164" fontId="4" fillId="0" borderId="8" xfId="1" applyFont="1" applyFill="1" applyBorder="1" applyAlignment="1">
      <alignment horizontal="left"/>
    </xf>
    <xf numFmtId="0" fontId="0" fillId="0" borderId="7" xfId="0" applyBorder="1" applyAlignment="1"/>
    <xf numFmtId="0" fontId="8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4" fillId="0" borderId="100" xfId="1" applyFont="1" applyBorder="1" applyAlignment="1" applyProtection="1">
      <alignment horizontal="left"/>
    </xf>
    <xf numFmtId="164" fontId="13" fillId="0" borderId="100" xfId="1" applyFont="1" applyBorder="1" applyAlignment="1" applyProtection="1">
      <alignment horizontal="center"/>
    </xf>
    <xf numFmtId="164" fontId="10" fillId="0" borderId="14" xfId="1" applyFont="1" applyBorder="1" applyAlignment="1">
      <alignment horizontal="center"/>
    </xf>
    <xf numFmtId="164" fontId="10" fillId="0" borderId="101" xfId="1" applyFont="1" applyBorder="1" applyAlignment="1">
      <alignment horizontal="center"/>
    </xf>
    <xf numFmtId="164" fontId="23" fillId="3" borderId="24" xfId="1" applyFont="1" applyFill="1" applyBorder="1" applyAlignment="1" applyProtection="1">
      <alignment horizontal="center"/>
    </xf>
    <xf numFmtId="164" fontId="23" fillId="3" borderId="23" xfId="1" applyFont="1" applyFill="1" applyBorder="1" applyAlignment="1" applyProtection="1">
      <alignment horizontal="center"/>
    </xf>
    <xf numFmtId="164" fontId="23" fillId="0" borderId="24" xfId="1" applyFont="1" applyBorder="1" applyProtection="1"/>
    <xf numFmtId="164" fontId="23" fillId="0" borderId="23" xfId="1" applyFont="1" applyBorder="1" applyProtection="1"/>
    <xf numFmtId="164" fontId="28" fillId="0" borderId="25" xfId="1" applyFont="1" applyBorder="1" applyAlignment="1" applyProtection="1">
      <alignment horizontal="center"/>
    </xf>
    <xf numFmtId="164" fontId="28" fillId="0" borderId="26" xfId="1" applyFont="1" applyBorder="1" applyAlignment="1" applyProtection="1">
      <alignment horizontal="center"/>
    </xf>
    <xf numFmtId="164" fontId="23" fillId="0" borderId="27" xfId="1" applyFont="1" applyBorder="1" applyAlignment="1" applyProtection="1">
      <alignment horizontal="right"/>
    </xf>
    <xf numFmtId="164" fontId="23" fillId="0" borderId="28" xfId="1" applyFont="1" applyBorder="1" applyAlignment="1" applyProtection="1">
      <alignment horizontal="center"/>
    </xf>
    <xf numFmtId="164" fontId="29" fillId="0" borderId="24" xfId="1" applyFont="1" applyBorder="1" applyAlignment="1">
      <alignment horizontal="center"/>
    </xf>
    <xf numFmtId="164" fontId="29" fillId="0" borderId="102" xfId="1" applyFont="1" applyBorder="1" applyAlignment="1">
      <alignment horizontal="center"/>
    </xf>
    <xf numFmtId="0" fontId="15" fillId="4" borderId="103" xfId="0" applyFont="1" applyFill="1" applyBorder="1"/>
    <xf numFmtId="164" fontId="23" fillId="0" borderId="33" xfId="1" applyFont="1" applyBorder="1" applyProtection="1"/>
    <xf numFmtId="164" fontId="23" fillId="0" borderId="32" xfId="1" applyFont="1" applyBorder="1" applyProtection="1"/>
    <xf numFmtId="164" fontId="23" fillId="3" borderId="33" xfId="1" applyFont="1" applyFill="1" applyBorder="1" applyAlignment="1" applyProtection="1">
      <alignment horizontal="center"/>
    </xf>
    <xf numFmtId="164" fontId="23" fillId="3" borderId="32" xfId="1" applyFont="1" applyFill="1" applyBorder="1" applyAlignment="1" applyProtection="1">
      <alignment horizontal="center"/>
    </xf>
    <xf numFmtId="164" fontId="23" fillId="0" borderId="41" xfId="1" applyFont="1" applyBorder="1" applyProtection="1"/>
    <xf numFmtId="164" fontId="23" fillId="0" borderId="40" xfId="1" applyFont="1" applyBorder="1" applyProtection="1"/>
    <xf numFmtId="164" fontId="23" fillId="3" borderId="41" xfId="1" applyFont="1" applyFill="1" applyBorder="1" applyAlignment="1" applyProtection="1">
      <alignment horizontal="center"/>
    </xf>
    <xf numFmtId="164" fontId="23" fillId="3" borderId="40" xfId="1" applyFont="1" applyFill="1" applyBorder="1" applyAlignment="1" applyProtection="1">
      <alignment horizontal="center"/>
    </xf>
    <xf numFmtId="164" fontId="28" fillId="0" borderId="104" xfId="1" applyFont="1" applyBorder="1" applyAlignment="1" applyProtection="1">
      <alignment horizontal="center"/>
    </xf>
    <xf numFmtId="164" fontId="28" fillId="0" borderId="43" xfId="1" applyFont="1" applyBorder="1" applyAlignment="1" applyProtection="1">
      <alignment horizontal="center"/>
    </xf>
    <xf numFmtId="164" fontId="23" fillId="0" borderId="44" xfId="1" applyFont="1" applyBorder="1" applyAlignment="1" applyProtection="1">
      <alignment horizontal="right"/>
    </xf>
    <xf numFmtId="164" fontId="23" fillId="0" borderId="45" xfId="1" applyFont="1" applyBorder="1" applyAlignment="1" applyProtection="1">
      <alignment horizontal="center"/>
    </xf>
    <xf numFmtId="164" fontId="29" fillId="0" borderId="105" xfId="1" applyFont="1" applyBorder="1" applyAlignment="1">
      <alignment horizontal="center"/>
    </xf>
    <xf numFmtId="164" fontId="29" fillId="0" borderId="106" xfId="1" applyFont="1" applyBorder="1" applyAlignment="1">
      <alignment horizontal="center"/>
    </xf>
    <xf numFmtId="164" fontId="3" fillId="0" borderId="22" xfId="1" applyBorder="1"/>
    <xf numFmtId="0" fontId="30" fillId="0" borderId="85" xfId="0" applyFont="1" applyBorder="1"/>
    <xf numFmtId="0" fontId="15" fillId="6" borderId="20" xfId="0" applyFont="1" applyFill="1" applyBorder="1" applyAlignment="1">
      <alignment horizontal="center"/>
    </xf>
    <xf numFmtId="164" fontId="14" fillId="0" borderId="70" xfId="1" applyFont="1" applyBorder="1" applyAlignment="1" applyProtection="1">
      <alignment horizontal="center"/>
    </xf>
    <xf numFmtId="164" fontId="13" fillId="0" borderId="51" xfId="1" applyFont="1" applyBorder="1" applyAlignment="1" applyProtection="1">
      <alignment horizontal="center"/>
    </xf>
    <xf numFmtId="164" fontId="13" fillId="0" borderId="53" xfId="1" applyFont="1" applyBorder="1" applyAlignment="1" applyProtection="1">
      <alignment horizontal="center"/>
    </xf>
    <xf numFmtId="164" fontId="13" fillId="0" borderId="51" xfId="1" quotePrefix="1" applyFont="1" applyBorder="1" applyAlignment="1" applyProtection="1">
      <alignment horizontal="center"/>
    </xf>
    <xf numFmtId="164" fontId="10" fillId="0" borderId="26" xfId="1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164" fontId="3" fillId="0" borderId="107" xfId="1" applyBorder="1"/>
    <xf numFmtId="0" fontId="15" fillId="0" borderId="108" xfId="0" applyFont="1" applyBorder="1" applyAlignment="1"/>
    <xf numFmtId="0" fontId="15" fillId="0" borderId="20" xfId="0" applyFont="1" applyBorder="1" applyAlignment="1">
      <alignment horizontal="center"/>
    </xf>
    <xf numFmtId="164" fontId="14" fillId="0" borderId="47" xfId="1" quotePrefix="1" applyFont="1" applyBorder="1" applyAlignment="1" applyProtection="1">
      <alignment horizontal="center"/>
    </xf>
    <xf numFmtId="164" fontId="13" fillId="0" borderId="109" xfId="1" applyFont="1" applyBorder="1" applyProtection="1"/>
    <xf numFmtId="164" fontId="25" fillId="2" borderId="71" xfId="1" applyFont="1" applyFill="1" applyBorder="1" applyAlignment="1" applyProtection="1">
      <alignment horizontal="center"/>
      <protection locked="0"/>
    </xf>
    <xf numFmtId="164" fontId="3" fillId="0" borderId="61" xfId="1" applyFont="1" applyBorder="1" applyAlignment="1">
      <alignment horizontal="center"/>
    </xf>
    <xf numFmtId="164" fontId="12" fillId="2" borderId="71" xfId="1" applyFont="1" applyFill="1" applyBorder="1" applyAlignment="1" applyProtection="1">
      <alignment horizontal="center"/>
      <protection locked="0"/>
    </xf>
    <xf numFmtId="164" fontId="3" fillId="0" borderId="61" xfId="1" applyBorder="1" applyAlignment="1">
      <alignment horizontal="center"/>
    </xf>
    <xf numFmtId="164" fontId="12" fillId="2" borderId="71" xfId="1" quotePrefix="1" applyFont="1" applyFill="1" applyBorder="1" applyAlignment="1" applyProtection="1">
      <alignment horizontal="center"/>
      <protection locked="0"/>
    </xf>
    <xf numFmtId="164" fontId="1" fillId="0" borderId="25" xfId="1" applyFont="1" applyBorder="1" applyAlignment="1" applyProtection="1">
      <alignment horizontal="right"/>
    </xf>
    <xf numFmtId="0" fontId="8" fillId="0" borderId="110" xfId="0" applyNumberFormat="1" applyFont="1" applyBorder="1" applyAlignment="1">
      <alignment horizontal="center"/>
    </xf>
    <xf numFmtId="0" fontId="0" fillId="0" borderId="54" xfId="0" applyBorder="1"/>
    <xf numFmtId="0" fontId="0" fillId="0" borderId="107" xfId="0" applyBorder="1"/>
    <xf numFmtId="0" fontId="18" fillId="0" borderId="108" xfId="0" applyFont="1" applyBorder="1"/>
    <xf numFmtId="0" fontId="18" fillId="0" borderId="20" xfId="0" applyFont="1" applyBorder="1"/>
    <xf numFmtId="0" fontId="18" fillId="5" borderId="20" xfId="0" applyFont="1" applyFill="1" applyBorder="1" applyAlignment="1">
      <alignment horizontal="center"/>
    </xf>
    <xf numFmtId="164" fontId="12" fillId="2" borderId="26" xfId="1" applyFont="1" applyFill="1" applyBorder="1" applyAlignment="1" applyProtection="1">
      <alignment horizontal="center"/>
      <protection locked="0"/>
    </xf>
    <xf numFmtId="164" fontId="3" fillId="0" borderId="56" xfId="1" applyBorder="1" applyAlignment="1">
      <alignment horizontal="center"/>
    </xf>
    <xf numFmtId="0" fontId="0" fillId="0" borderId="111" xfId="0" applyBorder="1"/>
    <xf numFmtId="164" fontId="12" fillId="2" borderId="51" xfId="1" applyFont="1" applyFill="1" applyBorder="1" applyAlignment="1" applyProtection="1">
      <alignment horizontal="center"/>
      <protection locked="0"/>
    </xf>
    <xf numFmtId="164" fontId="3" fillId="0" borderId="53" xfId="1" applyBorder="1" applyAlignment="1">
      <alignment horizontal="center"/>
    </xf>
    <xf numFmtId="164" fontId="12" fillId="2" borderId="26" xfId="1" quotePrefix="1" applyFont="1" applyFill="1" applyBorder="1" applyAlignment="1" applyProtection="1">
      <alignment horizontal="center"/>
      <protection locked="0"/>
    </xf>
    <xf numFmtId="164" fontId="14" fillId="0" borderId="112" xfId="1" quotePrefix="1" applyFont="1" applyBorder="1" applyAlignment="1" applyProtection="1">
      <alignment horizontal="center"/>
    </xf>
    <xf numFmtId="164" fontId="13" fillId="0" borderId="90" xfId="1" applyFont="1" applyBorder="1" applyAlignment="1" applyProtection="1">
      <alignment horizontal="left" indent="1"/>
    </xf>
    <xf numFmtId="164" fontId="13" fillId="0" borderId="9" xfId="1" applyFont="1" applyBorder="1" applyProtection="1"/>
    <xf numFmtId="164" fontId="12" fillId="2" borderId="8" xfId="1" applyFont="1" applyFill="1" applyBorder="1" applyAlignment="1" applyProtection="1">
      <alignment horizontal="center"/>
      <protection locked="0"/>
    </xf>
    <xf numFmtId="164" fontId="3" fillId="0" borderId="89" xfId="1" applyBorder="1" applyAlignment="1">
      <alignment horizontal="center"/>
    </xf>
    <xf numFmtId="164" fontId="1" fillId="0" borderId="113" xfId="1" applyFont="1" applyBorder="1" applyAlignment="1" applyProtection="1">
      <alignment horizontal="right"/>
    </xf>
    <xf numFmtId="0" fontId="8" fillId="0" borderId="114" xfId="0" applyNumberFormat="1" applyFont="1" applyBorder="1" applyAlignment="1">
      <alignment horizontal="center"/>
    </xf>
    <xf numFmtId="0" fontId="0" fillId="0" borderId="115" xfId="0" applyBorder="1"/>
    <xf numFmtId="0" fontId="8" fillId="0" borderId="5" xfId="0" applyFont="1" applyBorder="1" applyAlignment="1">
      <alignment horizontal="center"/>
    </xf>
    <xf numFmtId="0" fontId="12" fillId="0" borderId="11" xfId="0" applyFont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/>
    </xf>
    <xf numFmtId="0" fontId="7" fillId="0" borderId="15" xfId="0" applyFont="1" applyBorder="1" applyAlignment="1">
      <alignment horizontal="center"/>
    </xf>
    <xf numFmtId="0" fontId="22" fillId="0" borderId="16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14" fillId="0" borderId="15" xfId="0" applyFont="1" applyBorder="1" applyAlignment="1" applyProtection="1">
      <alignment horizontal="center"/>
    </xf>
    <xf numFmtId="0" fontId="7" fillId="0" borderId="14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116" xfId="0" applyFont="1" applyBorder="1" applyAlignment="1">
      <alignment horizontal="left"/>
    </xf>
    <xf numFmtId="0" fontId="7" fillId="0" borderId="20" xfId="0" applyFont="1" applyBorder="1"/>
    <xf numFmtId="0" fontId="14" fillId="0" borderId="21" xfId="0" applyFont="1" applyBorder="1" applyAlignment="1" applyProtection="1">
      <alignment horizontal="center"/>
    </xf>
    <xf numFmtId="0" fontId="7" fillId="2" borderId="26" xfId="0" applyFont="1" applyFill="1" applyBorder="1" applyAlignment="1">
      <alignment horizontal="left" indent="1"/>
    </xf>
    <xf numFmtId="0" fontId="7" fillId="2" borderId="23" xfId="0" applyFont="1" applyFill="1" applyBorder="1"/>
    <xf numFmtId="0" fontId="23" fillId="3" borderId="24" xfId="0" applyFont="1" applyFill="1" applyBorder="1" applyAlignment="1" applyProtection="1">
      <alignment horizontal="center"/>
    </xf>
    <xf numFmtId="0" fontId="23" fillId="3" borderId="23" xfId="0" applyFont="1" applyFill="1" applyBorder="1" applyAlignment="1" applyProtection="1">
      <alignment horizontal="center"/>
    </xf>
    <xf numFmtId="0" fontId="23" fillId="0" borderId="24" xfId="0" applyFont="1" applyBorder="1" applyAlignment="1" applyProtection="1">
      <alignment horizontal="center"/>
    </xf>
    <xf numFmtId="164" fontId="23" fillId="0" borderId="23" xfId="0" applyNumberFormat="1" applyFont="1" applyBorder="1" applyAlignment="1" applyProtection="1">
      <alignment horizontal="center"/>
    </xf>
    <xf numFmtId="0" fontId="23" fillId="0" borderId="35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29" fillId="0" borderId="24" xfId="0" applyFont="1" applyBorder="1" applyAlignment="1">
      <alignment horizontal="center"/>
    </xf>
    <xf numFmtId="0" fontId="29" fillId="0" borderId="102" xfId="0" applyFont="1" applyBorder="1" applyAlignment="1">
      <alignment horizontal="center"/>
    </xf>
    <xf numFmtId="164" fontId="15" fillId="4" borderId="117" xfId="0" applyNumberFormat="1" applyFont="1" applyFill="1" applyBorder="1"/>
    <xf numFmtId="164" fontId="15" fillId="4" borderId="30" xfId="0" applyNumberFormat="1" applyFont="1" applyFill="1" applyBorder="1"/>
    <xf numFmtId="0" fontId="14" fillId="0" borderId="31" xfId="0" applyFont="1" applyBorder="1" applyAlignment="1" applyProtection="1">
      <alignment horizontal="center"/>
    </xf>
    <xf numFmtId="164" fontId="23" fillId="0" borderId="24" xfId="0" applyNumberFormat="1" applyFont="1" applyBorder="1" applyAlignment="1" applyProtection="1">
      <alignment horizontal="center"/>
    </xf>
    <xf numFmtId="0" fontId="23" fillId="0" borderId="32" xfId="0" applyFont="1" applyBorder="1" applyAlignment="1" applyProtection="1">
      <alignment horizontal="center"/>
    </xf>
    <xf numFmtId="0" fontId="23" fillId="3" borderId="33" xfId="0" applyFont="1" applyFill="1" applyBorder="1" applyAlignment="1" applyProtection="1">
      <alignment horizontal="center"/>
    </xf>
    <xf numFmtId="0" fontId="23" fillId="3" borderId="32" xfId="0" applyFont="1" applyFill="1" applyBorder="1" applyAlignment="1" applyProtection="1">
      <alignment horizontal="center"/>
    </xf>
    <xf numFmtId="0" fontId="23" fillId="0" borderId="33" xfId="0" applyFont="1" applyBorder="1" applyAlignment="1" applyProtection="1">
      <alignment horizontal="center"/>
    </xf>
    <xf numFmtId="164" fontId="23" fillId="0" borderId="32" xfId="0" applyNumberFormat="1" applyFont="1" applyBorder="1" applyAlignment="1" applyProtection="1">
      <alignment horizontal="center"/>
    </xf>
    <xf numFmtId="164" fontId="23" fillId="0" borderId="33" xfId="0" applyNumberFormat="1" applyFont="1" applyBorder="1" applyAlignment="1" applyProtection="1">
      <alignment horizontal="center"/>
    </xf>
    <xf numFmtId="0" fontId="14" fillId="0" borderId="38" xfId="0" applyFont="1" applyBorder="1" applyAlignment="1" applyProtection="1">
      <alignment horizontal="center"/>
    </xf>
    <xf numFmtId="0" fontId="7" fillId="2" borderId="43" xfId="0" applyFont="1" applyFill="1" applyBorder="1" applyAlignment="1">
      <alignment horizontal="left" indent="1"/>
    </xf>
    <xf numFmtId="0" fontId="7" fillId="2" borderId="118" xfId="0" applyFont="1" applyFill="1" applyBorder="1"/>
    <xf numFmtId="164" fontId="23" fillId="0" borderId="105" xfId="0" applyNumberFormat="1" applyFont="1" applyBorder="1" applyAlignment="1" applyProtection="1">
      <alignment horizontal="center"/>
    </xf>
    <xf numFmtId="0" fontId="23" fillId="0" borderId="118" xfId="0" applyFont="1" applyBorder="1" applyAlignment="1" applyProtection="1">
      <alignment horizontal="center"/>
    </xf>
    <xf numFmtId="0" fontId="23" fillId="3" borderId="105" xfId="0" applyFont="1" applyFill="1" applyBorder="1" applyAlignment="1" applyProtection="1">
      <alignment horizontal="center"/>
    </xf>
    <xf numFmtId="0" fontId="23" fillId="3" borderId="118" xfId="0" applyFont="1" applyFill="1" applyBorder="1" applyAlignment="1" applyProtection="1">
      <alignment horizontal="center"/>
    </xf>
    <xf numFmtId="0" fontId="23" fillId="0" borderId="42" xfId="0" applyFont="1" applyBorder="1" applyAlignment="1" applyProtection="1">
      <alignment horizontal="center"/>
    </xf>
    <xf numFmtId="0" fontId="29" fillId="0" borderId="105" xfId="0" applyFont="1" applyBorder="1" applyAlignment="1">
      <alignment horizontal="center"/>
    </xf>
    <xf numFmtId="0" fontId="29" fillId="0" borderId="106" xfId="0" applyFont="1" applyBorder="1" applyAlignment="1">
      <alignment horizontal="center"/>
    </xf>
    <xf numFmtId="0" fontId="12" fillId="0" borderId="47" xfId="0" applyFont="1" applyBorder="1" applyAlignment="1" applyProtection="1">
      <alignment horizontal="center"/>
    </xf>
    <xf numFmtId="0" fontId="12" fillId="0" borderId="22" xfId="0" applyFont="1" applyBorder="1" applyProtection="1"/>
    <xf numFmtId="0" fontId="31" fillId="0" borderId="22" xfId="0" applyFont="1" applyBorder="1" applyProtection="1"/>
    <xf numFmtId="0" fontId="0" fillId="0" borderId="22" xfId="0" applyBorder="1"/>
    <xf numFmtId="0" fontId="7" fillId="0" borderId="47" xfId="0" applyFont="1" applyBorder="1"/>
    <xf numFmtId="0" fontId="7" fillId="0" borderId="119" xfId="0" applyFont="1" applyBorder="1"/>
    <xf numFmtId="0" fontId="15" fillId="6" borderId="0" xfId="0" applyFont="1" applyFill="1" applyBorder="1"/>
    <xf numFmtId="0" fontId="12" fillId="0" borderId="120" xfId="0" applyFont="1" applyBorder="1" applyAlignment="1" applyProtection="1">
      <alignment horizontal="center"/>
    </xf>
    <xf numFmtId="0" fontId="12" fillId="0" borderId="52" xfId="0" applyFont="1" applyBorder="1" applyProtection="1"/>
    <xf numFmtId="0" fontId="12" fillId="0" borderId="53" xfId="0" applyFont="1" applyBorder="1" applyProtection="1"/>
    <xf numFmtId="0" fontId="13" fillId="0" borderId="26" xfId="0" applyFont="1" applyBorder="1" applyAlignment="1" applyProtection="1">
      <alignment horizontal="center"/>
    </xf>
    <xf numFmtId="0" fontId="13" fillId="0" borderId="56" xfId="0" applyFont="1" applyBorder="1" applyAlignment="1" applyProtection="1">
      <alignment horizontal="center"/>
    </xf>
    <xf numFmtId="0" fontId="13" fillId="0" borderId="26" xfId="0" quotePrefix="1" applyFont="1" applyBorder="1" applyAlignment="1" applyProtection="1">
      <alignment horizontal="center"/>
    </xf>
    <xf numFmtId="0" fontId="13" fillId="0" borderId="34" xfId="0" applyFont="1" applyBorder="1" applyAlignment="1" applyProtection="1">
      <alignment horizontal="center"/>
    </xf>
    <xf numFmtId="0" fontId="0" fillId="0" borderId="121" xfId="0" applyBorder="1"/>
    <xf numFmtId="0" fontId="0" fillId="0" borderId="47" xfId="0" applyBorder="1"/>
    <xf numFmtId="0" fontId="15" fillId="0" borderId="122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23" xfId="0" applyFont="1" applyBorder="1" applyAlignment="1">
      <alignment horizontal="center"/>
    </xf>
    <xf numFmtId="0" fontId="14" fillId="0" borderId="47" xfId="0" quotePrefix="1" applyFont="1" applyBorder="1" applyAlignment="1" applyProtection="1">
      <alignment horizontal="center"/>
    </xf>
    <xf numFmtId="0" fontId="21" fillId="0" borderId="22" xfId="0" applyFont="1" applyBorder="1" applyProtection="1"/>
    <xf numFmtId="0" fontId="21" fillId="0" borderId="61" xfId="0" applyFont="1" applyBorder="1" applyProtection="1"/>
    <xf numFmtId="0" fontId="1" fillId="0" borderId="25" xfId="0" applyFont="1" applyBorder="1" applyAlignment="1" applyProtection="1">
      <alignment horizontal="center"/>
    </xf>
    <xf numFmtId="164" fontId="8" fillId="0" borderId="110" xfId="0" applyNumberFormat="1" applyFont="1" applyBorder="1" applyAlignment="1">
      <alignment horizontal="center"/>
    </xf>
    <xf numFmtId="0" fontId="18" fillId="0" borderId="124" xfId="0" applyFont="1" applyBorder="1"/>
    <xf numFmtId="0" fontId="18" fillId="0" borderId="125" xfId="0" applyFont="1" applyBorder="1"/>
    <xf numFmtId="0" fontId="15" fillId="0" borderId="126" xfId="0" applyFont="1" applyFill="1" applyBorder="1"/>
    <xf numFmtId="0" fontId="21" fillId="0" borderId="34" xfId="0" applyFont="1" applyBorder="1" applyProtection="1"/>
    <xf numFmtId="0" fontId="18" fillId="0" borderId="127" xfId="0" applyFont="1" applyBorder="1"/>
    <xf numFmtId="0" fontId="18" fillId="0" borderId="128" xfId="0" applyFont="1" applyBorder="1"/>
    <xf numFmtId="0" fontId="15" fillId="0" borderId="129" xfId="0" applyFont="1" applyFill="1" applyBorder="1"/>
    <xf numFmtId="164" fontId="13" fillId="0" borderId="130" xfId="1" applyFont="1" applyBorder="1" applyAlignment="1" applyProtection="1">
      <alignment horizontal="left" indent="1"/>
    </xf>
    <xf numFmtId="164" fontId="13" fillId="0" borderId="131" xfId="1" applyFont="1" applyBorder="1" applyProtection="1"/>
    <xf numFmtId="0" fontId="21" fillId="0" borderId="131" xfId="0" applyFont="1" applyBorder="1" applyProtection="1"/>
    <xf numFmtId="0" fontId="21" fillId="0" borderId="132" xfId="0" applyFont="1" applyBorder="1" applyProtection="1"/>
    <xf numFmtId="0" fontId="14" fillId="0" borderId="112" xfId="0" quotePrefix="1" applyFont="1" applyBorder="1" applyAlignment="1" applyProtection="1">
      <alignment horizontal="center"/>
    </xf>
    <xf numFmtId="0" fontId="21" fillId="0" borderId="9" xfId="0" applyFont="1" applyBorder="1" applyProtection="1"/>
    <xf numFmtId="0" fontId="21" fillId="0" borderId="88" xfId="0" applyFont="1" applyBorder="1" applyProtection="1"/>
    <xf numFmtId="164" fontId="23" fillId="2" borderId="133" xfId="1" applyFont="1" applyFill="1" applyBorder="1" applyAlignment="1" applyProtection="1">
      <alignment horizontal="center"/>
      <protection locked="0"/>
    </xf>
    <xf numFmtId="164" fontId="16" fillId="0" borderId="134" xfId="1" applyFont="1" applyBorder="1" applyAlignment="1" applyProtection="1">
      <alignment horizontal="center"/>
      <protection locked="0"/>
    </xf>
    <xf numFmtId="0" fontId="1" fillId="0" borderId="113" xfId="0" applyFont="1" applyBorder="1" applyAlignment="1" applyProtection="1">
      <alignment horizontal="center"/>
    </xf>
    <xf numFmtId="164" fontId="8" fillId="0" borderId="114" xfId="0" applyNumberFormat="1" applyFont="1" applyBorder="1" applyAlignment="1">
      <alignment horizontal="center"/>
    </xf>
    <xf numFmtId="0" fontId="18" fillId="0" borderId="135" xfId="0" applyFont="1" applyBorder="1"/>
    <xf numFmtId="0" fontId="18" fillId="0" borderId="136" xfId="0" applyFont="1" applyBorder="1"/>
    <xf numFmtId="0" fontId="15" fillId="0" borderId="137" xfId="0" applyFont="1" applyFill="1" applyBorder="1"/>
    <xf numFmtId="49" fontId="7" fillId="0" borderId="138" xfId="2" applyNumberFormat="1" applyFont="1" applyFill="1" applyBorder="1" applyAlignment="1" applyProtection="1">
      <alignment horizontal="left"/>
    </xf>
    <xf numFmtId="49" fontId="7" fillId="0" borderId="139" xfId="2" applyNumberFormat="1" applyFont="1" applyFill="1" applyBorder="1" applyAlignment="1" applyProtection="1">
      <alignment horizontal="left"/>
    </xf>
    <xf numFmtId="49" fontId="7" fillId="0" borderId="85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>
      <alignment horizontal="left"/>
    </xf>
    <xf numFmtId="49" fontId="7" fillId="7" borderId="138" xfId="2" applyNumberFormat="1" applyFont="1" applyFill="1" applyBorder="1" applyAlignment="1" applyProtection="1">
      <alignment horizontal="left"/>
    </xf>
    <xf numFmtId="49" fontId="7" fillId="0" borderId="71" xfId="2" applyNumberFormat="1" applyFont="1" applyFill="1" applyBorder="1" applyAlignment="1" applyProtection="1">
      <alignment horizontal="center"/>
    </xf>
    <xf numFmtId="49" fontId="7" fillId="0" borderId="55" xfId="2" applyNumberFormat="1" applyFont="1" applyFill="1" applyBorder="1" applyAlignment="1" applyProtection="1">
      <alignment horizontal="center" vertical="center" wrapText="1"/>
    </xf>
    <xf numFmtId="49" fontId="7" fillId="0" borderId="54" xfId="2" applyNumberFormat="1" applyFont="1" applyFill="1" applyBorder="1" applyAlignment="1" applyProtection="1">
      <alignment horizontal="center"/>
    </xf>
    <xf numFmtId="49" fontId="7" fillId="0" borderId="142" xfId="2" applyNumberFormat="1" applyFont="1" applyFill="1" applyBorder="1" applyAlignment="1" applyProtection="1">
      <alignment horizontal="center" vertical="center" wrapText="1"/>
    </xf>
    <xf numFmtId="49" fontId="7" fillId="0" borderId="141" xfId="2" applyNumberFormat="1" applyFont="1" applyFill="1" applyBorder="1" applyAlignment="1" applyProtection="1">
      <alignment horizontal="center"/>
    </xf>
    <xf numFmtId="49" fontId="7" fillId="0" borderId="140" xfId="2" applyNumberFormat="1" applyFont="1" applyFill="1" applyBorder="1" applyAlignment="1" applyProtection="1">
      <alignment horizontal="center"/>
    </xf>
    <xf numFmtId="49" fontId="7" fillId="0" borderId="61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26" xfId="2" applyNumberFormat="1" applyFont="1" applyFill="1" applyBorder="1" applyAlignment="1" applyProtection="1">
      <alignment horizontal="left"/>
    </xf>
    <xf numFmtId="49" fontId="7" fillId="0" borderId="143" xfId="2" applyNumberFormat="1" applyFont="1" applyFill="1" applyBorder="1" applyAlignment="1" applyProtection="1">
      <alignment horizontal="center"/>
    </xf>
    <xf numFmtId="49" fontId="7" fillId="0" borderId="144" xfId="2" applyNumberFormat="1" applyFont="1" applyFill="1" applyBorder="1" applyAlignment="1" applyProtection="1">
      <alignment horizontal="center"/>
    </xf>
    <xf numFmtId="49" fontId="7" fillId="0" borderId="116" xfId="2" applyNumberFormat="1" applyFont="1" applyFill="1" applyBorder="1" applyAlignment="1" applyProtection="1">
      <alignment horizontal="center"/>
    </xf>
    <xf numFmtId="49" fontId="7" fillId="7" borderId="26" xfId="2" applyNumberFormat="1" applyFont="1" applyFill="1" applyBorder="1" applyAlignment="1" applyProtection="1">
      <alignment horizontal="left"/>
    </xf>
    <xf numFmtId="49" fontId="7" fillId="0" borderId="146" xfId="2" applyNumberFormat="1" applyFont="1" applyFill="1" applyBorder="1" applyAlignment="1" applyProtection="1">
      <alignment horizontal="center"/>
    </xf>
    <xf numFmtId="49" fontId="7" fillId="7" borderId="146" xfId="2" applyNumberFormat="1" applyFont="1" applyFill="1" applyBorder="1" applyAlignment="1" applyProtection="1">
      <alignment horizontal="center"/>
    </xf>
    <xf numFmtId="49" fontId="7" fillId="0" borderId="119" xfId="2" applyNumberFormat="1" applyFont="1" applyFill="1" applyBorder="1" applyAlignment="1" applyProtection="1">
      <alignment horizontal="center"/>
    </xf>
    <xf numFmtId="49" fontId="7" fillId="7" borderId="148" xfId="2" applyNumberFormat="1" applyFont="1" applyFill="1" applyBorder="1" applyAlignment="1" applyProtection="1">
      <alignment horizontal="center"/>
    </xf>
    <xf numFmtId="49" fontId="7" fillId="0" borderId="148" xfId="2" applyNumberFormat="1" applyFont="1" applyFill="1" applyBorder="1" applyAlignment="1" applyProtection="1">
      <alignment horizontal="center"/>
    </xf>
    <xf numFmtId="49" fontId="7" fillId="7" borderId="149" xfId="2" applyNumberFormat="1" applyFont="1" applyFill="1" applyBorder="1" applyAlignment="1" applyProtection="1">
      <alignment horizontal="center"/>
    </xf>
    <xf numFmtId="49" fontId="7" fillId="7" borderId="150" xfId="2" applyNumberFormat="1" applyFont="1" applyFill="1" applyBorder="1" applyAlignment="1" applyProtection="1">
      <alignment horizontal="center"/>
    </xf>
    <xf numFmtId="49" fontId="7" fillId="7" borderId="151" xfId="2" applyNumberFormat="1" applyFont="1" applyFill="1" applyBorder="1" applyAlignment="1" applyProtection="1">
      <alignment horizontal="center"/>
    </xf>
    <xf numFmtId="49" fontId="7" fillId="7" borderId="152" xfId="2" applyNumberFormat="1" applyFont="1" applyFill="1" applyBorder="1" applyAlignment="1" applyProtection="1">
      <alignment horizontal="center"/>
    </xf>
    <xf numFmtId="49" fontId="7" fillId="0" borderId="148" xfId="2" applyNumberFormat="1" applyFont="1" applyFill="1" applyBorder="1" applyAlignment="1" applyProtection="1">
      <alignment horizontal="center" wrapText="1"/>
    </xf>
    <xf numFmtId="49" fontId="7" fillId="0" borderId="146" xfId="2" applyNumberFormat="1" applyFont="1" applyFill="1" applyBorder="1" applyAlignment="1" applyProtection="1">
      <alignment horizontal="center" wrapText="1"/>
    </xf>
    <xf numFmtId="49" fontId="7" fillId="0" borderId="149" xfId="2" applyNumberFormat="1" applyFont="1" applyFill="1" applyBorder="1" applyAlignment="1" applyProtection="1">
      <alignment horizontal="center" wrapText="1"/>
    </xf>
    <xf numFmtId="49" fontId="7" fillId="0" borderId="150" xfId="2" applyNumberFormat="1" applyFont="1" applyFill="1" applyBorder="1" applyAlignment="1" applyProtection="1">
      <alignment horizontal="center" wrapText="1"/>
    </xf>
    <xf numFmtId="49" fontId="7" fillId="0" borderId="151" xfId="2" applyNumberFormat="1" applyFont="1" applyFill="1" applyBorder="1" applyAlignment="1" applyProtection="1">
      <alignment horizontal="center" wrapText="1"/>
    </xf>
    <xf numFmtId="49" fontId="7" fillId="0" borderId="152" xfId="2" applyNumberFormat="1" applyFont="1" applyFill="1" applyBorder="1" applyAlignment="1" applyProtection="1">
      <alignment horizontal="center" wrapText="1"/>
    </xf>
    <xf numFmtId="49" fontId="7" fillId="0" borderId="150" xfId="2" applyNumberFormat="1" applyFont="1" applyFill="1" applyBorder="1" applyAlignment="1" applyProtection="1">
      <alignment horizontal="center"/>
    </xf>
    <xf numFmtId="49" fontId="7" fillId="0" borderId="151" xfId="2" applyNumberFormat="1" applyFont="1" applyFill="1" applyBorder="1" applyAlignment="1" applyProtection="1">
      <alignment horizontal="center"/>
    </xf>
    <xf numFmtId="49" fontId="7" fillId="7" borderId="148" xfId="2" applyNumberFormat="1" applyFont="1" applyFill="1" applyBorder="1" applyAlignment="1" applyProtection="1">
      <alignment horizontal="center" vertical="center" wrapText="1"/>
    </xf>
    <xf numFmtId="49" fontId="7" fillId="7" borderId="146" xfId="2" applyNumberFormat="1" applyFont="1" applyFill="1" applyBorder="1" applyAlignment="1" applyProtection="1">
      <alignment horizontal="center" vertical="center" wrapText="1"/>
    </xf>
    <xf numFmtId="49" fontId="7" fillId="7" borderId="147" xfId="2" applyNumberFormat="1" applyFont="1" applyFill="1" applyBorder="1" applyAlignment="1" applyProtection="1">
      <alignment horizontal="center" vertical="center" wrapText="1"/>
    </xf>
    <xf numFmtId="49" fontId="7" fillId="7" borderId="119" xfId="2" applyNumberFormat="1" applyFont="1" applyFill="1" applyBorder="1" applyAlignment="1" applyProtection="1">
      <alignment horizontal="center" vertical="center" wrapText="1"/>
    </xf>
    <xf numFmtId="49" fontId="7" fillId="7" borderId="0" xfId="2" applyNumberFormat="1" applyFont="1" applyFill="1" applyBorder="1" applyAlignment="1" applyProtection="1">
      <alignment horizontal="center" vertical="center" wrapText="1"/>
    </xf>
    <xf numFmtId="49" fontId="7" fillId="0" borderId="152" xfId="2" applyNumberFormat="1" applyFont="1" applyFill="1" applyBorder="1" applyAlignment="1" applyProtection="1">
      <alignment horizontal="center"/>
    </xf>
    <xf numFmtId="49" fontId="7" fillId="0" borderId="119" xfId="2" applyNumberFormat="1" applyFont="1" applyFill="1" applyBorder="1" applyAlignment="1" applyProtection="1">
      <alignment horizontal="center" vertical="center" wrapText="1"/>
    </xf>
    <xf numFmtId="49" fontId="7" fillId="0" borderId="0" xfId="2" applyNumberFormat="1" applyFont="1" applyFill="1" applyBorder="1" applyAlignment="1" applyProtection="1">
      <alignment horizontal="center" vertical="center" wrapText="1"/>
    </xf>
    <xf numFmtId="49" fontId="7" fillId="0" borderId="148" xfId="2" applyNumberFormat="1" applyFont="1" applyFill="1" applyBorder="1" applyAlignment="1" applyProtection="1">
      <alignment horizontal="center" vertical="center" wrapText="1"/>
    </xf>
    <xf numFmtId="49" fontId="7" fillId="0" borderId="146" xfId="2" applyNumberFormat="1" applyFont="1" applyFill="1" applyBorder="1" applyAlignment="1" applyProtection="1">
      <alignment horizontal="center" vertical="center" wrapText="1"/>
    </xf>
    <xf numFmtId="49" fontId="7" fillId="0" borderId="149" xfId="2" applyNumberFormat="1" applyFont="1" applyFill="1" applyBorder="1" applyAlignment="1" applyProtection="1">
      <alignment horizontal="center" vertical="center" wrapText="1"/>
    </xf>
    <xf numFmtId="49" fontId="7" fillId="0" borderId="150" xfId="2" applyNumberFormat="1" applyFont="1" applyFill="1" applyBorder="1" applyAlignment="1" applyProtection="1">
      <alignment horizontal="center" vertical="center" wrapText="1"/>
    </xf>
    <xf numFmtId="49" fontId="7" fillId="0" borderId="151" xfId="2" applyNumberFormat="1" applyFont="1" applyFill="1" applyBorder="1" applyAlignment="1" applyProtection="1">
      <alignment horizontal="center" vertical="center" wrapText="1"/>
    </xf>
    <xf numFmtId="49" fontId="7" fillId="0" borderId="152" xfId="2" applyNumberFormat="1" applyFont="1" applyFill="1" applyBorder="1" applyAlignment="1" applyProtection="1">
      <alignment horizontal="center" vertical="center" wrapText="1"/>
    </xf>
    <xf numFmtId="49" fontId="7" fillId="0" borderId="153" xfId="2" applyNumberFormat="1" applyFont="1" applyFill="1" applyBorder="1" applyAlignment="1" applyProtection="1">
      <alignment horizontal="center" vertical="center" wrapText="1"/>
    </xf>
    <xf numFmtId="49" fontId="7" fillId="0" borderId="154" xfId="2" applyNumberFormat="1" applyFont="1" applyFill="1" applyBorder="1" applyAlignment="1" applyProtection="1">
      <alignment horizontal="center"/>
    </xf>
    <xf numFmtId="0" fontId="0" fillId="0" borderId="119" xfId="0" applyBorder="1"/>
    <xf numFmtId="49" fontId="7" fillId="0" borderId="143" xfId="2" applyNumberFormat="1" applyFont="1" applyFill="1" applyBorder="1" applyAlignment="1" applyProtection="1">
      <alignment horizontal="left"/>
    </xf>
    <xf numFmtId="49" fontId="7" fillId="0" borderId="144" xfId="2" applyNumberFormat="1" applyFont="1" applyFill="1" applyBorder="1" applyAlignment="1" applyProtection="1">
      <alignment horizontal="left"/>
    </xf>
    <xf numFmtId="49" fontId="7" fillId="0" borderId="116" xfId="2" applyNumberFormat="1" applyFont="1" applyFill="1" applyBorder="1" applyAlignment="1" applyProtection="1">
      <alignment horizontal="left"/>
    </xf>
    <xf numFmtId="49" fontId="7" fillId="7" borderId="85" xfId="2" applyNumberFormat="1" applyFont="1" applyFill="1" applyBorder="1" applyAlignment="1" applyProtection="1">
      <alignment horizontal="left"/>
    </xf>
    <xf numFmtId="49" fontId="7" fillId="7" borderId="0" xfId="2" applyNumberFormat="1" applyFont="1" applyFill="1" applyBorder="1" applyAlignment="1" applyProtection="1">
      <alignment horizontal="left"/>
    </xf>
    <xf numFmtId="49" fontId="7" fillId="7" borderId="143" xfId="2" applyNumberFormat="1" applyFont="1" applyFill="1" applyBorder="1" applyAlignment="1" applyProtection="1">
      <alignment horizontal="left"/>
    </xf>
    <xf numFmtId="49" fontId="7" fillId="7" borderId="116" xfId="2" applyNumberFormat="1" applyFont="1" applyFill="1" applyBorder="1" applyAlignment="1" applyProtection="1">
      <alignment horizontal="left"/>
    </xf>
    <xf numFmtId="49" fontId="7" fillId="7" borderId="144" xfId="2" applyNumberFormat="1" applyFont="1" applyFill="1" applyBorder="1" applyAlignment="1" applyProtection="1">
      <alignment horizontal="left"/>
    </xf>
    <xf numFmtId="49" fontId="7" fillId="0" borderId="34" xfId="2" applyNumberFormat="1" applyFont="1" applyFill="1" applyBorder="1" applyAlignment="1" applyProtection="1">
      <alignment horizontal="left"/>
    </xf>
    <xf numFmtId="49" fontId="7" fillId="0" borderId="156" xfId="2" applyNumberFormat="1" applyFont="1" applyFill="1" applyBorder="1" applyAlignment="1" applyProtection="1">
      <alignment horizontal="center"/>
    </xf>
    <xf numFmtId="49" fontId="7" fillId="8" borderId="148" xfId="2" applyNumberFormat="1" applyFont="1" applyFill="1" applyBorder="1" applyAlignment="1" applyProtection="1">
      <alignment horizontal="center"/>
    </xf>
    <xf numFmtId="49" fontId="7" fillId="8" borderId="146" xfId="2" applyNumberFormat="1" applyFont="1" applyFill="1" applyBorder="1" applyAlignment="1" applyProtection="1">
      <alignment horizontal="center"/>
    </xf>
    <xf numFmtId="49" fontId="7" fillId="8" borderId="156" xfId="2" applyNumberFormat="1" applyFont="1" applyFill="1" applyBorder="1" applyAlignment="1" applyProtection="1">
      <alignment horizontal="center"/>
    </xf>
    <xf numFmtId="49" fontId="7" fillId="8" borderId="150" xfId="2" applyNumberFormat="1" applyFont="1" applyFill="1" applyBorder="1" applyAlignment="1" applyProtection="1">
      <alignment horizontal="center"/>
    </xf>
    <xf numFmtId="49" fontId="7" fillId="8" borderId="151" xfId="2" applyNumberFormat="1" applyFont="1" applyFill="1" applyBorder="1" applyAlignment="1" applyProtection="1">
      <alignment horizontal="center"/>
    </xf>
    <xf numFmtId="49" fontId="7" fillId="8" borderId="152" xfId="2" applyNumberFormat="1" applyFont="1" applyFill="1" applyBorder="1" applyAlignment="1" applyProtection="1">
      <alignment horizontal="center"/>
    </xf>
    <xf numFmtId="49" fontId="7" fillId="8" borderId="148" xfId="2" applyNumberFormat="1" applyFont="1" applyFill="1" applyBorder="1" applyAlignment="1" applyProtection="1">
      <alignment horizontal="center" wrapText="1"/>
    </xf>
    <xf numFmtId="49" fontId="7" fillId="8" borderId="146" xfId="2" applyNumberFormat="1" applyFont="1" applyFill="1" applyBorder="1" applyAlignment="1" applyProtection="1">
      <alignment horizontal="center" wrapText="1"/>
    </xf>
    <xf numFmtId="49" fontId="7" fillId="8" borderId="156" xfId="2" applyNumberFormat="1" applyFont="1" applyFill="1" applyBorder="1" applyAlignment="1" applyProtection="1">
      <alignment horizontal="center" wrapText="1"/>
    </xf>
    <xf numFmtId="49" fontId="7" fillId="8" borderId="150" xfId="2" applyNumberFormat="1" applyFont="1" applyFill="1" applyBorder="1" applyAlignment="1" applyProtection="1">
      <alignment horizontal="center" wrapText="1"/>
    </xf>
    <xf numFmtId="49" fontId="7" fillId="8" borderId="151" xfId="2" applyNumberFormat="1" applyFont="1" applyFill="1" applyBorder="1" applyAlignment="1" applyProtection="1">
      <alignment horizontal="center" wrapText="1"/>
    </xf>
    <xf numFmtId="49" fontId="7" fillId="8" borderId="152" xfId="2" applyNumberFormat="1" applyFont="1" applyFill="1" applyBorder="1" applyAlignment="1" applyProtection="1">
      <alignment horizontal="center" wrapText="1"/>
    </xf>
    <xf numFmtId="49" fontId="7" fillId="0" borderId="156" xfId="2" applyNumberFormat="1" applyFont="1" applyFill="1" applyBorder="1" applyAlignment="1" applyProtection="1">
      <alignment horizontal="center" vertical="center" wrapText="1"/>
    </xf>
    <xf numFmtId="49" fontId="7" fillId="0" borderId="144" xfId="2" applyNumberFormat="1" applyFont="1" applyFill="1" applyBorder="1" applyAlignment="1" applyProtection="1">
      <alignment horizontal="left"/>
    </xf>
    <xf numFmtId="49" fontId="7" fillId="0" borderId="145" xfId="2" applyNumberFormat="1" applyFont="1" applyFill="1" applyBorder="1" applyAlignment="1" applyProtection="1">
      <alignment horizontal="left"/>
    </xf>
    <xf numFmtId="49" fontId="7" fillId="0" borderId="146" xfId="2" applyNumberFormat="1" applyFont="1" applyFill="1" applyBorder="1" applyAlignment="1" applyProtection="1">
      <alignment horizontal="left"/>
    </xf>
    <xf numFmtId="0" fontId="33" fillId="0" borderId="143" xfId="2" applyNumberFormat="1" applyFont="1" applyBorder="1" applyAlignment="1">
      <alignment horizontal="left"/>
    </xf>
    <xf numFmtId="0" fontId="33" fillId="0" borderId="144" xfId="2" applyNumberFormat="1" applyFont="1" applyBorder="1" applyAlignment="1">
      <alignment horizontal="left"/>
    </xf>
    <xf numFmtId="0" fontId="33" fillId="0" borderId="116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7" fillId="7" borderId="85" xfId="2" applyNumberFormat="1" applyFont="1" applyFill="1" applyBorder="1" applyAlignment="1" applyProtection="1">
      <alignment horizontal="left"/>
    </xf>
    <xf numFmtId="49" fontId="7" fillId="7" borderId="139" xfId="2" applyNumberFormat="1" applyFont="1" applyFill="1" applyBorder="1" applyAlignment="1" applyProtection="1">
      <alignment horizontal="left"/>
    </xf>
    <xf numFmtId="49" fontId="7" fillId="0" borderId="140" xfId="2" applyNumberFormat="1" applyFont="1" applyFill="1" applyBorder="1" applyAlignment="1" applyProtection="1">
      <alignment horizontal="center" vertical="center"/>
    </xf>
    <xf numFmtId="49" fontId="7" fillId="0" borderId="139" xfId="2" applyNumberFormat="1" applyFont="1" applyFill="1" applyBorder="1" applyAlignment="1" applyProtection="1">
      <alignment horizontal="center" vertical="center" wrapText="1"/>
    </xf>
    <xf numFmtId="49" fontId="7" fillId="0" borderId="141" xfId="2" applyNumberFormat="1" applyFont="1" applyFill="1" applyBorder="1" applyAlignment="1" applyProtection="1">
      <alignment horizontal="center" vertical="center"/>
    </xf>
    <xf numFmtId="49" fontId="7" fillId="7" borderId="139" xfId="2" applyNumberFormat="1" applyFont="1" applyFill="1" applyBorder="1" applyAlignment="1" applyProtection="1">
      <alignment horizontal="center" vertical="center"/>
    </xf>
    <xf numFmtId="49" fontId="5" fillId="0" borderId="138" xfId="2" applyNumberFormat="1" applyFont="1" applyFill="1" applyBorder="1" applyAlignment="1" applyProtection="1">
      <alignment horizontal="left"/>
    </xf>
    <xf numFmtId="49" fontId="5" fillId="0" borderId="85" xfId="2" applyNumberFormat="1" applyFont="1" applyFill="1" applyBorder="1" applyAlignment="1" applyProtection="1">
      <alignment horizontal="left"/>
    </xf>
    <xf numFmtId="49" fontId="7" fillId="9" borderId="138" xfId="2" applyNumberFormat="1" applyFont="1" applyFill="1" applyBorder="1" applyAlignment="1" applyProtection="1">
      <alignment horizontal="left"/>
    </xf>
    <xf numFmtId="0" fontId="33" fillId="8" borderId="155" xfId="2" applyNumberFormat="1" applyFont="1" applyFill="1" applyBorder="1"/>
  </cellXfs>
  <cellStyles count="3">
    <cellStyle name="Normaali 2" xfId="2"/>
    <cellStyle name="Normaali_LohkoKaavio_4-5_makrot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hjanmaan%20liiga%20Nuoret%20pelat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hi"/>
      <sheetName val="Tulos"/>
      <sheetName val="Pohjat"/>
      <sheetName val="Ohje"/>
    </sheetNames>
    <sheetDataSet>
      <sheetData sheetId="0">
        <row r="10">
          <cell r="F10" t="str">
            <v>Pohjanmaan Liiga</v>
          </cell>
        </row>
        <row r="11">
          <cell r="F11" t="str">
            <v>Isojoen Urheilijat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workbookViewId="0">
      <selection activeCell="C21" sqref="C21"/>
    </sheetView>
  </sheetViews>
  <sheetFormatPr defaultRowHeight="15"/>
  <cols>
    <col min="1" max="1" width="5.7109375" customWidth="1"/>
    <col min="2" max="2" width="24.7109375" customWidth="1"/>
    <col min="3" max="3" width="14.5703125" customWidth="1"/>
    <col min="4" max="34" width="3.85546875" customWidth="1"/>
  </cols>
  <sheetData>
    <row r="1" spans="1:34" ht="16.5" thickTop="1">
      <c r="A1" s="1"/>
      <c r="B1" s="2" t="str">
        <f>[1]Kehi!$F$10</f>
        <v>Pohjanmaan Liiga</v>
      </c>
      <c r="C1" s="3"/>
      <c r="D1" s="3"/>
      <c r="E1" s="3"/>
      <c r="F1" s="3"/>
      <c r="G1" s="4" t="s">
        <v>0</v>
      </c>
      <c r="H1" s="5"/>
      <c r="I1" s="5"/>
      <c r="J1" s="6" t="s">
        <v>1</v>
      </c>
      <c r="K1" s="7"/>
      <c r="L1" s="7"/>
      <c r="M1" s="8"/>
      <c r="N1" s="9" t="s">
        <v>2</v>
      </c>
      <c r="O1" s="10"/>
      <c r="P1" s="10"/>
      <c r="Q1" s="11"/>
      <c r="R1" s="11"/>
      <c r="S1" s="11"/>
      <c r="T1" s="12"/>
      <c r="U1" s="13"/>
      <c r="V1" s="14"/>
    </row>
    <row r="2" spans="1:34" ht="16.5" thickBot="1">
      <c r="A2" s="15"/>
      <c r="B2" s="16" t="str">
        <f>[1]Kehi!$F$11</f>
        <v>Isojoen Urheilijat</v>
      </c>
      <c r="C2" s="17" t="s">
        <v>3</v>
      </c>
      <c r="D2" s="18"/>
      <c r="E2" s="19"/>
      <c r="F2" s="19"/>
      <c r="G2" s="20" t="s">
        <v>4</v>
      </c>
      <c r="H2" s="21"/>
      <c r="I2" s="21"/>
      <c r="J2" s="22">
        <v>43177</v>
      </c>
      <c r="K2" s="23"/>
      <c r="L2" s="23"/>
      <c r="M2" s="23"/>
      <c r="N2" s="24" t="s">
        <v>5</v>
      </c>
      <c r="O2" s="25"/>
      <c r="P2" s="26"/>
      <c r="Q2" s="26"/>
      <c r="R2" s="27"/>
      <c r="S2" s="28"/>
      <c r="T2" s="28"/>
      <c r="U2" s="29"/>
      <c r="V2" s="30"/>
      <c r="W2" s="31"/>
      <c r="X2" s="31"/>
      <c r="Y2" s="31"/>
    </row>
    <row r="3" spans="1:34" ht="16.5" thickTop="1">
      <c r="A3" s="32"/>
      <c r="B3" s="33" t="s">
        <v>6</v>
      </c>
      <c r="C3" s="34" t="s">
        <v>7</v>
      </c>
      <c r="D3" s="35" t="s">
        <v>8</v>
      </c>
      <c r="E3" s="36"/>
      <c r="F3" s="35" t="s">
        <v>9</v>
      </c>
      <c r="G3" s="36"/>
      <c r="H3" s="35" t="s">
        <v>10</v>
      </c>
      <c r="I3" s="36"/>
      <c r="J3" s="35" t="s">
        <v>11</v>
      </c>
      <c r="K3" s="36"/>
      <c r="L3" s="37" t="s">
        <v>12</v>
      </c>
      <c r="M3" s="36"/>
      <c r="N3" s="38" t="s">
        <v>13</v>
      </c>
      <c r="O3" s="39"/>
      <c r="P3" s="38">
        <v>7</v>
      </c>
      <c r="Q3" s="39"/>
      <c r="R3" s="40" t="s">
        <v>14</v>
      </c>
      <c r="S3" s="41" t="s">
        <v>15</v>
      </c>
      <c r="T3" s="42" t="s">
        <v>16</v>
      </c>
      <c r="U3" s="43"/>
      <c r="V3" s="44" t="s">
        <v>17</v>
      </c>
      <c r="W3" s="45" t="s">
        <v>18</v>
      </c>
      <c r="X3" s="46"/>
      <c r="Y3" s="47" t="s">
        <v>19</v>
      </c>
    </row>
    <row r="4" spans="1:34" ht="15.75">
      <c r="A4" s="48" t="s">
        <v>8</v>
      </c>
      <c r="B4" s="49" t="s">
        <v>20</v>
      </c>
      <c r="C4" s="50" t="s">
        <v>21</v>
      </c>
      <c r="D4" s="51"/>
      <c r="E4" s="52"/>
      <c r="F4" s="53">
        <f>+R31</f>
        <v>2</v>
      </c>
      <c r="G4" s="54">
        <f>+S31</f>
        <v>0</v>
      </c>
      <c r="H4" s="53">
        <f>R28</f>
        <v>2</v>
      </c>
      <c r="I4" s="54">
        <f>S28</f>
        <v>0</v>
      </c>
      <c r="J4" s="53">
        <f>R24</f>
        <v>2</v>
      </c>
      <c r="K4" s="54">
        <f>S24</f>
        <v>0</v>
      </c>
      <c r="L4" s="53">
        <f>R21</f>
        <v>2</v>
      </c>
      <c r="M4" s="54">
        <f>S21</f>
        <v>0</v>
      </c>
      <c r="N4" s="53">
        <f>R17</f>
        <v>2</v>
      </c>
      <c r="O4" s="54">
        <f>S17</f>
        <v>0</v>
      </c>
      <c r="P4" s="53">
        <f>R13</f>
        <v>2</v>
      </c>
      <c r="Q4" s="54">
        <f>S13</f>
        <v>1</v>
      </c>
      <c r="R4" s="55">
        <f>IF(SUM(D4:Q4)=0,"", COUNTIF(E4:E10,"2"))</f>
        <v>6</v>
      </c>
      <c r="S4" s="56">
        <f>IF(SUM(D4:Q4)=0,"", COUNTIF(D4:D10,"2"))</f>
        <v>0</v>
      </c>
      <c r="T4" s="57">
        <f>IF(SUM(E4:E10)=0,"",SUM(E4:E10))</f>
        <v>12</v>
      </c>
      <c r="U4" s="58">
        <f>IF(SUM(D4:D10)=0,"",SUM(D4:D10))</f>
        <v>1</v>
      </c>
      <c r="V4" s="59">
        <v>1</v>
      </c>
      <c r="W4" s="60">
        <f>+T13+T17+T21+T24+T28+T31</f>
        <v>144</v>
      </c>
      <c r="X4" s="60">
        <f>+U13+U17+U21+U24+U28+U31</f>
        <v>72</v>
      </c>
      <c r="Y4" s="61">
        <f t="shared" ref="Y4:Y10" si="0">+W4-X4</f>
        <v>72</v>
      </c>
    </row>
    <row r="5" spans="1:34" ht="15.75">
      <c r="A5" s="62" t="s">
        <v>9</v>
      </c>
      <c r="B5" s="49" t="s">
        <v>22</v>
      </c>
      <c r="C5" s="63" t="s">
        <v>23</v>
      </c>
      <c r="D5" s="64">
        <f>+S31</f>
        <v>0</v>
      </c>
      <c r="E5" s="65">
        <f>+R31</f>
        <v>2</v>
      </c>
      <c r="F5" s="66"/>
      <c r="G5" s="67"/>
      <c r="H5" s="64">
        <f>R25</f>
        <v>0</v>
      </c>
      <c r="I5" s="65">
        <f>S25</f>
        <v>2</v>
      </c>
      <c r="J5" s="64">
        <f>R27</f>
        <v>2</v>
      </c>
      <c r="K5" s="65">
        <f>S27</f>
        <v>1</v>
      </c>
      <c r="L5" s="53">
        <f>R18</f>
        <v>0</v>
      </c>
      <c r="M5" s="54">
        <f>S18</f>
        <v>2</v>
      </c>
      <c r="N5" s="53">
        <f>R14</f>
        <v>1</v>
      </c>
      <c r="O5" s="54">
        <f>S14</f>
        <v>2</v>
      </c>
      <c r="P5" s="53">
        <f>R22</f>
        <v>0</v>
      </c>
      <c r="Q5" s="54">
        <f>S22</f>
        <v>2</v>
      </c>
      <c r="R5" s="55">
        <f>IF(SUM(D5:Q5)=0,"", COUNTIF(G4:G10,"2"))</f>
        <v>1</v>
      </c>
      <c r="S5" s="56">
        <f>IF(SUM(D5:Q5)=0,"", COUNTIF(F4:F10,"2"))</f>
        <v>5</v>
      </c>
      <c r="T5" s="57">
        <f>IF(SUM(G4:G10)=0,"",SUM(G4:G10))</f>
        <v>3</v>
      </c>
      <c r="U5" s="58">
        <f>IF(SUM(F4:F10)=0,"",SUM(F4:F10))</f>
        <v>11</v>
      </c>
      <c r="V5" s="59">
        <v>7</v>
      </c>
      <c r="W5" s="60">
        <f>+T14+T18+T22+T25+T27+U31</f>
        <v>105</v>
      </c>
      <c r="X5" s="60">
        <f>+U14+U18+U22+U25+U27+T31</f>
        <v>147</v>
      </c>
      <c r="Y5" s="61">
        <f t="shared" si="0"/>
        <v>-42</v>
      </c>
    </row>
    <row r="6" spans="1:34" ht="15.75">
      <c r="A6" s="62" t="s">
        <v>10</v>
      </c>
      <c r="B6" s="49" t="s">
        <v>24</v>
      </c>
      <c r="C6" s="63" t="s">
        <v>23</v>
      </c>
      <c r="D6" s="64">
        <f>+S28</f>
        <v>0</v>
      </c>
      <c r="E6" s="65">
        <f>+R28</f>
        <v>2</v>
      </c>
      <c r="F6" s="64">
        <f>S25</f>
        <v>2</v>
      </c>
      <c r="G6" s="65">
        <f>R25</f>
        <v>0</v>
      </c>
      <c r="H6" s="66"/>
      <c r="I6" s="67"/>
      <c r="J6" s="64">
        <f>R32</f>
        <v>2</v>
      </c>
      <c r="K6" s="65">
        <f>S32</f>
        <v>0</v>
      </c>
      <c r="L6" s="53">
        <f>R15</f>
        <v>0</v>
      </c>
      <c r="M6" s="54">
        <f>S15</f>
        <v>2</v>
      </c>
      <c r="N6" s="53">
        <f>R23</f>
        <v>1</v>
      </c>
      <c r="O6" s="54">
        <f>S23</f>
        <v>2</v>
      </c>
      <c r="P6" s="53">
        <f>R19</f>
        <v>1</v>
      </c>
      <c r="Q6" s="54">
        <f>S19</f>
        <v>2</v>
      </c>
      <c r="R6" s="55">
        <f>IF(SUM(D6:Q6)=0,"", COUNTIF(I4:I10,"2"))</f>
        <v>2</v>
      </c>
      <c r="S6" s="56">
        <f>IF(SUM(D6:Q6)=0,"", COUNTIF(H4:H10,"2"))</f>
        <v>4</v>
      </c>
      <c r="T6" s="57">
        <f>IF(SUM(I4:I10)=0,"",SUM(I4:I10))</f>
        <v>6</v>
      </c>
      <c r="U6" s="58">
        <f>IF(SUM(H4:H10)=0,"",SUM(H4:H10))</f>
        <v>8</v>
      </c>
      <c r="V6" s="59">
        <v>4</v>
      </c>
      <c r="W6" s="60">
        <f>+T15+T19+T23+U25+U28+T32</f>
        <v>126</v>
      </c>
      <c r="X6" s="60">
        <f>+U15+U19+U23+T25+T28+U32</f>
        <v>128</v>
      </c>
      <c r="Y6" s="61">
        <f t="shared" si="0"/>
        <v>-2</v>
      </c>
    </row>
    <row r="7" spans="1:34" ht="15.75">
      <c r="A7" s="62" t="s">
        <v>11</v>
      </c>
      <c r="B7" s="49" t="s">
        <v>25</v>
      </c>
      <c r="C7" s="63" t="s">
        <v>26</v>
      </c>
      <c r="D7" s="64">
        <f>S24</f>
        <v>0</v>
      </c>
      <c r="E7" s="65">
        <f>R24</f>
        <v>2</v>
      </c>
      <c r="F7" s="64">
        <f>S27</f>
        <v>1</v>
      </c>
      <c r="G7" s="65">
        <f>R27</f>
        <v>2</v>
      </c>
      <c r="H7" s="64">
        <f>S32</f>
        <v>0</v>
      </c>
      <c r="I7" s="65">
        <f>R32</f>
        <v>2</v>
      </c>
      <c r="J7" s="66"/>
      <c r="K7" s="67"/>
      <c r="L7" s="53">
        <f>R29</f>
        <v>2</v>
      </c>
      <c r="M7" s="54">
        <f>S29</f>
        <v>0</v>
      </c>
      <c r="N7" s="53">
        <f>R20</f>
        <v>2</v>
      </c>
      <c r="O7" s="54">
        <f>S20</f>
        <v>0</v>
      </c>
      <c r="P7" s="53">
        <f>R16</f>
        <v>1</v>
      </c>
      <c r="Q7" s="54">
        <f>S16</f>
        <v>2</v>
      </c>
      <c r="R7" s="55">
        <f>IF(SUM(D7:Q7)=0,"", COUNTIF(K4:K10,"2"))</f>
        <v>2</v>
      </c>
      <c r="S7" s="56">
        <f>IF(SUM(D7:Q7)=0,"", COUNTIF(J4:J10,"2"))</f>
        <v>4</v>
      </c>
      <c r="T7" s="57">
        <f>IF(SUM(K4:K10)=0,"",SUM(K4:K10))</f>
        <v>6</v>
      </c>
      <c r="U7" s="58">
        <f>IF(SUM(J4:J10)=0,"",SUM(J4:J10))</f>
        <v>8</v>
      </c>
      <c r="V7" s="59">
        <v>5</v>
      </c>
      <c r="W7" s="60">
        <f>+T16+T20+U24+U27+T29+U32</f>
        <v>121</v>
      </c>
      <c r="X7" s="60">
        <f>+U16+U20+T24+T27+U29+T32</f>
        <v>123</v>
      </c>
      <c r="Y7" s="61">
        <f t="shared" si="0"/>
        <v>-2</v>
      </c>
      <c r="AA7" s="68"/>
    </row>
    <row r="8" spans="1:34" ht="15.75">
      <c r="A8" s="62" t="s">
        <v>12</v>
      </c>
      <c r="B8" s="49" t="s">
        <v>27</v>
      </c>
      <c r="C8" s="63" t="s">
        <v>21</v>
      </c>
      <c r="D8" s="64">
        <f>+S21</f>
        <v>0</v>
      </c>
      <c r="E8" s="65">
        <f>+R21</f>
        <v>2</v>
      </c>
      <c r="F8" s="64">
        <f>S18</f>
        <v>2</v>
      </c>
      <c r="G8" s="65">
        <f>R18</f>
        <v>0</v>
      </c>
      <c r="H8" s="64">
        <f>S15</f>
        <v>2</v>
      </c>
      <c r="I8" s="65">
        <f>R15</f>
        <v>0</v>
      </c>
      <c r="J8" s="64">
        <f>S29</f>
        <v>0</v>
      </c>
      <c r="K8" s="65">
        <f>R29</f>
        <v>2</v>
      </c>
      <c r="L8" s="69"/>
      <c r="M8" s="69"/>
      <c r="N8" s="53">
        <f>R33</f>
        <v>2</v>
      </c>
      <c r="O8" s="70">
        <f>S33</f>
        <v>1</v>
      </c>
      <c r="P8" s="53">
        <f>R26</f>
        <v>0</v>
      </c>
      <c r="Q8" s="70">
        <f>S26</f>
        <v>2</v>
      </c>
      <c r="R8" s="71">
        <f>IF(SUM(D8:Q8)=0,"", COUNTIF(M4:M10,"2"))</f>
        <v>3</v>
      </c>
      <c r="S8" s="56">
        <f>IF(SUM(D8:Q8)=0,"", COUNTIF(L4:L10,"2"))</f>
        <v>3</v>
      </c>
      <c r="T8" s="57">
        <f>IF(SUM(M4:M10)=0,"",SUM(M4:M10))</f>
        <v>6</v>
      </c>
      <c r="U8" s="58">
        <f>IF(SUM(L4:L10)=0,"",SUM(L4:L10))</f>
        <v>7</v>
      </c>
      <c r="V8" s="59">
        <v>3</v>
      </c>
      <c r="W8" s="60">
        <f>+U15+U18+U21+T26+U29+T33</f>
        <v>108</v>
      </c>
      <c r="X8" s="60">
        <f>+T15+T18+T21+U26+T29+U33</f>
        <v>124</v>
      </c>
      <c r="Y8" s="61">
        <f t="shared" si="0"/>
        <v>-16</v>
      </c>
      <c r="Z8" s="31"/>
    </row>
    <row r="9" spans="1:34" ht="15.75">
      <c r="A9" s="62" t="s">
        <v>13</v>
      </c>
      <c r="B9" s="49" t="s">
        <v>28</v>
      </c>
      <c r="C9" s="63" t="s">
        <v>21</v>
      </c>
      <c r="D9" s="64">
        <f>S17</f>
        <v>0</v>
      </c>
      <c r="E9" s="65">
        <f>R17</f>
        <v>2</v>
      </c>
      <c r="F9" s="64">
        <f>S14</f>
        <v>2</v>
      </c>
      <c r="G9" s="65">
        <f>R14</f>
        <v>1</v>
      </c>
      <c r="H9" s="64">
        <f>S23</f>
        <v>2</v>
      </c>
      <c r="I9" s="65">
        <f>R23</f>
        <v>1</v>
      </c>
      <c r="J9" s="64">
        <f>S20</f>
        <v>0</v>
      </c>
      <c r="K9" s="65">
        <f>R20</f>
        <v>2</v>
      </c>
      <c r="L9" s="64">
        <f>S33</f>
        <v>1</v>
      </c>
      <c r="M9" s="65">
        <f>R33</f>
        <v>2</v>
      </c>
      <c r="N9" s="69"/>
      <c r="O9" s="69"/>
      <c r="P9" s="72">
        <f>R30</f>
        <v>0</v>
      </c>
      <c r="Q9" s="73">
        <f>S30</f>
        <v>2</v>
      </c>
      <c r="R9" s="74">
        <f>IF(SUM(D9:Q9)=0,"", COUNTIF(O4:O10,"2"))</f>
        <v>2</v>
      </c>
      <c r="S9" s="56">
        <f>IF(SUM(D9:Q9)=0,"", COUNTIF(N4:N10,"2"))</f>
        <v>4</v>
      </c>
      <c r="T9" s="75">
        <f>IF(SUM(O4:O10)=0,"",SUM(O4:O10))</f>
        <v>5</v>
      </c>
      <c r="U9" s="58">
        <f>IF(SUM(N4:N10)=0,"",SUM(N4:N10))</f>
        <v>10</v>
      </c>
      <c r="V9" s="59">
        <v>6</v>
      </c>
      <c r="W9" s="60">
        <f>+U14+U17+U20+U23+T30+U33</f>
        <v>111</v>
      </c>
      <c r="X9" s="60">
        <f>+T14+T17+T20+T23+U30+T33</f>
        <v>145</v>
      </c>
      <c r="Y9" s="61">
        <f t="shared" si="0"/>
        <v>-34</v>
      </c>
      <c r="Z9" s="31"/>
    </row>
    <row r="10" spans="1:34" ht="16.5" thickBot="1">
      <c r="A10" s="76">
        <v>7</v>
      </c>
      <c r="B10" s="77" t="s">
        <v>29</v>
      </c>
      <c r="C10" s="78" t="s">
        <v>21</v>
      </c>
      <c r="D10" s="79">
        <f>S13</f>
        <v>1</v>
      </c>
      <c r="E10" s="80">
        <f>R13</f>
        <v>2</v>
      </c>
      <c r="F10" s="79">
        <f>S22</f>
        <v>2</v>
      </c>
      <c r="G10" s="80">
        <f>R22</f>
        <v>0</v>
      </c>
      <c r="H10" s="79">
        <f>S19</f>
        <v>2</v>
      </c>
      <c r="I10" s="80">
        <f>R19</f>
        <v>1</v>
      </c>
      <c r="J10" s="79">
        <f>S16</f>
        <v>2</v>
      </c>
      <c r="K10" s="80">
        <f>R16</f>
        <v>1</v>
      </c>
      <c r="L10" s="79">
        <f>S26</f>
        <v>2</v>
      </c>
      <c r="M10" s="80">
        <f>R26</f>
        <v>0</v>
      </c>
      <c r="N10" s="81">
        <f>S30</f>
        <v>2</v>
      </c>
      <c r="O10" s="81">
        <f>R30</f>
        <v>0</v>
      </c>
      <c r="P10" s="82"/>
      <c r="Q10" s="83"/>
      <c r="R10" s="84">
        <f>IF(SUM(D10:Q10)=0,"", COUNTIF(Q4:Q10,"2"))</f>
        <v>5</v>
      </c>
      <c r="S10" s="85">
        <f>IF(SUM(D10:Q10)=0,"", COUNTIF(P4:P10,"2"))</f>
        <v>1</v>
      </c>
      <c r="T10" s="86">
        <f>IF(SUM(Q4:Q10)=0,"",SUM(Q4:Q10))</f>
        <v>11</v>
      </c>
      <c r="U10" s="87">
        <f>IF(SUM(P4:P10)=0,"",SUM(P4:P10))</f>
        <v>4</v>
      </c>
      <c r="V10" s="88">
        <v>2</v>
      </c>
      <c r="W10" s="60">
        <f>+U13+U16+U19+U22+U30+U26</f>
        <v>139</v>
      </c>
      <c r="X10" s="60">
        <f>+T13+T16+T19+T22+T30+T26</f>
        <v>115</v>
      </c>
      <c r="Y10" s="61">
        <f t="shared" si="0"/>
        <v>24</v>
      </c>
    </row>
    <row r="11" spans="1:34" ht="16.5" thickTop="1">
      <c r="A11" s="89"/>
      <c r="B11" s="90" t="s">
        <v>30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R11" s="91"/>
      <c r="S11" s="91"/>
      <c r="T11" s="91"/>
      <c r="U11" s="91"/>
      <c r="V11" s="92"/>
      <c r="W11" s="31"/>
      <c r="X11" s="93" t="s">
        <v>31</v>
      </c>
      <c r="Y11" s="94">
        <f>SUM(Y4:Y10)</f>
        <v>0</v>
      </c>
      <c r="Z11" s="95" t="str">
        <f>IF(Y11=0,"OK","Virhe")</f>
        <v>OK</v>
      </c>
    </row>
    <row r="12" spans="1:34" ht="16.5" thickBot="1">
      <c r="A12" s="96"/>
      <c r="B12" s="97" t="s">
        <v>32</v>
      </c>
      <c r="C12" s="98"/>
      <c r="D12" s="98"/>
      <c r="E12" s="99"/>
      <c r="F12" s="100" t="s">
        <v>33</v>
      </c>
      <c r="G12" s="101"/>
      <c r="H12" s="102" t="s">
        <v>34</v>
      </c>
      <c r="I12" s="101"/>
      <c r="J12" s="102" t="s">
        <v>35</v>
      </c>
      <c r="K12" s="101"/>
      <c r="L12" s="102" t="s">
        <v>36</v>
      </c>
      <c r="M12" s="103"/>
      <c r="N12" s="102" t="s">
        <v>37</v>
      </c>
      <c r="O12" s="101"/>
      <c r="P12" s="104"/>
      <c r="Q12" s="105"/>
      <c r="R12" s="106" t="s">
        <v>38</v>
      </c>
      <c r="S12" s="107"/>
      <c r="T12" s="108" t="s">
        <v>18</v>
      </c>
      <c r="U12" s="109"/>
      <c r="V12" s="110" t="s">
        <v>19</v>
      </c>
      <c r="W12" s="31"/>
      <c r="X12" s="31"/>
      <c r="Y12" s="31"/>
    </row>
    <row r="13" spans="1:34" ht="15.75">
      <c r="A13" s="111" t="s">
        <v>39</v>
      </c>
      <c r="B13" s="112" t="str">
        <f>IF(B4&gt;"",B4,"")</f>
        <v>Sakari Paaso</v>
      </c>
      <c r="C13" s="113" t="str">
        <f>IF(B10&gt;"",B10,"")</f>
        <v>Eetu Nappari</v>
      </c>
      <c r="D13" s="91"/>
      <c r="E13" s="114"/>
      <c r="F13" s="115">
        <v>-12</v>
      </c>
      <c r="G13" s="116"/>
      <c r="H13" s="115">
        <v>2</v>
      </c>
      <c r="I13" s="116"/>
      <c r="J13" s="117">
        <v>3</v>
      </c>
      <c r="K13" s="116"/>
      <c r="L13" s="115"/>
      <c r="M13" s="116"/>
      <c r="N13" s="115"/>
      <c r="O13" s="116"/>
      <c r="R13" s="118">
        <f>IF(SUM(F13:O13)=0,"", COUNTIF(F13:O13,"&gt;=0"))</f>
        <v>2</v>
      </c>
      <c r="S13" s="119">
        <f t="shared" ref="S13:S33" si="1">IF(SUM(F13:N13)=0,"",(IF(LEFT(F13,1)="-",1,0)+IF(LEFT(H13,1)="-",1,0)+IF(LEFT(J13,1)="-",1,0)+IF(LEFT(L13,1)="-",1,0)+IF(LEFT(N13,1)="-",1,0)))</f>
        <v>1</v>
      </c>
      <c r="T13" s="120">
        <f t="shared" ref="T13:U33" si="2">+Y13+AA13+AC13+AE13+AG13</f>
        <v>34</v>
      </c>
      <c r="U13" s="121">
        <f t="shared" si="2"/>
        <v>19</v>
      </c>
      <c r="V13" s="122">
        <f t="shared" ref="V13:V33" si="3">+T13-U13</f>
        <v>15</v>
      </c>
      <c r="W13" s="31"/>
      <c r="X13" s="31"/>
      <c r="Y13" s="123">
        <f>IF(F13="",0,IF(LEFT(F13,1)="-",ABS(F13),(IF(F13&gt;9,F13+2,11))))</f>
        <v>12</v>
      </c>
      <c r="Z13" s="124">
        <f t="shared" ref="Z13:Z33" si="4">IF(F13="",0,IF(LEFT(F13,1)="-",(IF(ABS(F13)&gt;9,(ABS(F13)+2),11)),F13))</f>
        <v>14</v>
      </c>
      <c r="AA13" s="123">
        <f>IF(H13="",0,IF(LEFT(H13,1)="-",ABS(H13),(IF(H13&gt;9,H13+2,11))))</f>
        <v>11</v>
      </c>
      <c r="AB13" s="124">
        <f t="shared" ref="AB13:AB33" si="5">IF(H13="",0,IF(LEFT(H13,1)="-",(IF(ABS(H13)&gt;9,(ABS(H13)+2),11)),H13))</f>
        <v>2</v>
      </c>
      <c r="AC13" s="123">
        <f>IF(J13="",0,IF(LEFT(J13,1)="-",ABS(J13),(IF(J13&gt;9,J13+2,11))))</f>
        <v>11</v>
      </c>
      <c r="AD13" s="124">
        <f t="shared" ref="AD13:AD33" si="6">IF(J13="",0,IF(LEFT(J13,1)="-",(IF(ABS(J13)&gt;9,(ABS(J13)+2),11)),J13))</f>
        <v>3</v>
      </c>
      <c r="AE13" s="123">
        <f>IF(L13="",0,IF(LEFT(L13,1)="-",ABS(L13),(IF(L13&gt;9,L13+2,11))))</f>
        <v>0</v>
      </c>
      <c r="AF13" s="124">
        <f t="shared" ref="AF13:AF33" si="7">IF(L13="",0,IF(LEFT(L13,1)="-",(IF(ABS(L13)&gt;9,(ABS(L13)+2),11)),L13))</f>
        <v>0</v>
      </c>
      <c r="AG13" s="123">
        <f t="shared" ref="AG13:AG33" si="8">IF(N13="",0,IF(LEFT(N13,1)="-",ABS(N13),(IF(N13&gt;9,N13+2,11))))</f>
        <v>0</v>
      </c>
      <c r="AH13" s="124">
        <f t="shared" ref="AH13:AH33" si="9">IF(N13="",0,IF(LEFT(N13,1)="-",(IF(ABS(N13)&gt;9,(ABS(N13)+2),11)),N13))</f>
        <v>0</v>
      </c>
    </row>
    <row r="14" spans="1:34" ht="15.75">
      <c r="A14" s="125" t="s">
        <v>40</v>
      </c>
      <c r="B14" s="126" t="str">
        <f>IF(B5&gt;"",B5,"")</f>
        <v>Kalle Tomberg</v>
      </c>
      <c r="C14" s="113" t="str">
        <f>IF(B9&gt;"",B9,"")</f>
        <v>Aleksanteri Lähdesluoma</v>
      </c>
      <c r="D14" s="127"/>
      <c r="E14" s="114"/>
      <c r="F14" s="128">
        <v>-12</v>
      </c>
      <c r="G14" s="129"/>
      <c r="H14" s="128">
        <v>5</v>
      </c>
      <c r="I14" s="129"/>
      <c r="J14" s="128">
        <v>-4</v>
      </c>
      <c r="K14" s="129"/>
      <c r="L14" s="128"/>
      <c r="M14" s="129"/>
      <c r="N14" s="128"/>
      <c r="O14" s="129"/>
      <c r="R14" s="130">
        <f t="shared" ref="R14:R33" si="10">IF(SUM(F14:O14)=0,"", COUNTIF(F14:O14,"&gt;=0"))</f>
        <v>1</v>
      </c>
      <c r="S14" s="131">
        <f t="shared" si="1"/>
        <v>2</v>
      </c>
      <c r="T14" s="132">
        <f t="shared" si="2"/>
        <v>27</v>
      </c>
      <c r="U14" s="133">
        <f t="shared" si="2"/>
        <v>30</v>
      </c>
      <c r="V14" s="122">
        <f t="shared" si="3"/>
        <v>-3</v>
      </c>
      <c r="W14" s="31"/>
      <c r="X14" s="31"/>
      <c r="Y14" s="134">
        <f>IF(F14="",0,IF(LEFT(F14,1)="-",ABS(F14),(IF(F14&gt;9,F14+2,11))))</f>
        <v>12</v>
      </c>
      <c r="Z14" s="135">
        <f t="shared" si="4"/>
        <v>14</v>
      </c>
      <c r="AA14" s="134">
        <f>IF(H14="",0,IF(LEFT(H14,1)="-",ABS(H14),(IF(H14&gt;9,H14+2,11))))</f>
        <v>11</v>
      </c>
      <c r="AB14" s="135">
        <f t="shared" si="5"/>
        <v>5</v>
      </c>
      <c r="AC14" s="134">
        <f>IF(J14="",0,IF(LEFT(J14,1)="-",ABS(J14),(IF(J14&gt;9,J14+2,11))))</f>
        <v>4</v>
      </c>
      <c r="AD14" s="135">
        <f t="shared" si="6"/>
        <v>11</v>
      </c>
      <c r="AE14" s="134">
        <f>IF(L14="",0,IF(LEFT(L14,1)="-",ABS(L14),(IF(L14&gt;9,L14+2,11))))</f>
        <v>0</v>
      </c>
      <c r="AF14" s="135">
        <f t="shared" si="7"/>
        <v>0</v>
      </c>
      <c r="AG14" s="134">
        <f t="shared" si="8"/>
        <v>0</v>
      </c>
      <c r="AH14" s="135">
        <f t="shared" si="9"/>
        <v>0</v>
      </c>
    </row>
    <row r="15" spans="1:34" ht="16.5" thickBot="1">
      <c r="A15" s="125" t="s">
        <v>41</v>
      </c>
      <c r="B15" s="136" t="str">
        <f>IF(B6&gt;"",B6,"")</f>
        <v>Julius Rantala</v>
      </c>
      <c r="C15" s="137" t="str">
        <f>IF(B8&gt;"",B8,"")</f>
        <v>Topi Välimäki</v>
      </c>
      <c r="D15" s="98"/>
      <c r="E15" s="138"/>
      <c r="F15" s="139">
        <v>-7</v>
      </c>
      <c r="G15" s="140"/>
      <c r="H15" s="139">
        <v>-8</v>
      </c>
      <c r="I15" s="140"/>
      <c r="J15" s="139"/>
      <c r="K15" s="140"/>
      <c r="L15" s="139"/>
      <c r="M15" s="140"/>
      <c r="N15" s="139"/>
      <c r="O15" s="140"/>
      <c r="R15" s="141">
        <f t="shared" si="10"/>
        <v>0</v>
      </c>
      <c r="S15" s="142">
        <f t="shared" si="1"/>
        <v>2</v>
      </c>
      <c r="T15" s="132">
        <f t="shared" si="2"/>
        <v>15</v>
      </c>
      <c r="U15" s="133">
        <f t="shared" si="2"/>
        <v>22</v>
      </c>
      <c r="V15" s="122">
        <f t="shared" si="3"/>
        <v>-7</v>
      </c>
      <c r="W15" s="31"/>
      <c r="X15" s="31"/>
      <c r="Y15" s="134">
        <f t="shared" ref="Y15:Y33" si="11">IF(F15="",0,IF(LEFT(F15,1)="-",ABS(F15),(IF(F15&gt;9,F15+2,11))))</f>
        <v>7</v>
      </c>
      <c r="Z15" s="135">
        <f t="shared" si="4"/>
        <v>11</v>
      </c>
      <c r="AA15" s="134">
        <f t="shared" ref="AA15:AA33" si="12">IF(H15="",0,IF(LEFT(H15,1)="-",ABS(H15),(IF(H15&gt;9,H15+2,11))))</f>
        <v>8</v>
      </c>
      <c r="AB15" s="135">
        <f t="shared" si="5"/>
        <v>11</v>
      </c>
      <c r="AC15" s="134">
        <f t="shared" ref="AC15:AC33" si="13">IF(J15="",0,IF(LEFT(J15,1)="-",ABS(J15),(IF(J15&gt;9,J15+2,11))))</f>
        <v>0</v>
      </c>
      <c r="AD15" s="135">
        <f t="shared" si="6"/>
        <v>0</v>
      </c>
      <c r="AE15" s="134">
        <f t="shared" ref="AE15:AE33" si="14">IF(L15="",0,IF(LEFT(L15,1)="-",ABS(L15),(IF(L15&gt;9,L15+2,11))))</f>
        <v>0</v>
      </c>
      <c r="AF15" s="135">
        <f t="shared" si="7"/>
        <v>0</v>
      </c>
      <c r="AG15" s="134">
        <f t="shared" si="8"/>
        <v>0</v>
      </c>
      <c r="AH15" s="135">
        <f t="shared" si="9"/>
        <v>0</v>
      </c>
    </row>
    <row r="16" spans="1:34" ht="15.75">
      <c r="A16" s="125" t="s">
        <v>42</v>
      </c>
      <c r="B16" s="126" t="str">
        <f>IF(B7&gt;"",B7,"")</f>
        <v>Sisu Lindroos</v>
      </c>
      <c r="C16" s="113" t="str">
        <f>IF(B10&gt;"",B10,"")</f>
        <v>Eetu Nappari</v>
      </c>
      <c r="D16" s="91"/>
      <c r="E16" s="114"/>
      <c r="F16" s="143">
        <v>-8</v>
      </c>
      <c r="G16" s="144"/>
      <c r="H16" s="143">
        <v>5</v>
      </c>
      <c r="I16" s="144"/>
      <c r="J16" s="143">
        <v>-9</v>
      </c>
      <c r="K16" s="144"/>
      <c r="L16" s="143"/>
      <c r="M16" s="144"/>
      <c r="N16" s="143"/>
      <c r="O16" s="144"/>
      <c r="R16" s="145">
        <f t="shared" si="10"/>
        <v>1</v>
      </c>
      <c r="S16" s="119">
        <f t="shared" si="1"/>
        <v>2</v>
      </c>
      <c r="T16" s="132">
        <f t="shared" si="2"/>
        <v>28</v>
      </c>
      <c r="U16" s="133">
        <f t="shared" si="2"/>
        <v>27</v>
      </c>
      <c r="V16" s="122">
        <f t="shared" si="3"/>
        <v>1</v>
      </c>
      <c r="W16" s="31"/>
      <c r="X16" s="31"/>
      <c r="Y16" s="134">
        <f t="shared" si="11"/>
        <v>8</v>
      </c>
      <c r="Z16" s="135">
        <f t="shared" si="4"/>
        <v>11</v>
      </c>
      <c r="AA16" s="134">
        <f t="shared" si="12"/>
        <v>11</v>
      </c>
      <c r="AB16" s="135">
        <f t="shared" si="5"/>
        <v>5</v>
      </c>
      <c r="AC16" s="134">
        <f t="shared" si="13"/>
        <v>9</v>
      </c>
      <c r="AD16" s="135">
        <f t="shared" si="6"/>
        <v>11</v>
      </c>
      <c r="AE16" s="134">
        <f t="shared" si="14"/>
        <v>0</v>
      </c>
      <c r="AF16" s="135">
        <f t="shared" si="7"/>
        <v>0</v>
      </c>
      <c r="AG16" s="134">
        <f t="shared" si="8"/>
        <v>0</v>
      </c>
      <c r="AH16" s="135">
        <f t="shared" si="9"/>
        <v>0</v>
      </c>
    </row>
    <row r="17" spans="1:34" ht="15.75">
      <c r="A17" s="125" t="s">
        <v>43</v>
      </c>
      <c r="B17" s="126" t="str">
        <f>IF(B4&gt;"",B4,"")</f>
        <v>Sakari Paaso</v>
      </c>
      <c r="C17" s="113" t="str">
        <f>IF(B9&gt;"",B9,"")</f>
        <v>Aleksanteri Lähdesluoma</v>
      </c>
      <c r="D17" s="127"/>
      <c r="E17" s="114"/>
      <c r="F17" s="146">
        <v>6</v>
      </c>
      <c r="G17" s="147"/>
      <c r="H17" s="146">
        <v>7</v>
      </c>
      <c r="I17" s="147"/>
      <c r="J17" s="146"/>
      <c r="K17" s="147"/>
      <c r="L17" s="148"/>
      <c r="M17" s="129"/>
      <c r="N17" s="148"/>
      <c r="O17" s="129"/>
      <c r="R17" s="130">
        <f t="shared" si="10"/>
        <v>2</v>
      </c>
      <c r="S17" s="131">
        <f t="shared" si="1"/>
        <v>0</v>
      </c>
      <c r="T17" s="132">
        <f t="shared" si="2"/>
        <v>22</v>
      </c>
      <c r="U17" s="133">
        <f t="shared" si="2"/>
        <v>13</v>
      </c>
      <c r="V17" s="122">
        <f t="shared" si="3"/>
        <v>9</v>
      </c>
      <c r="W17" s="31"/>
      <c r="X17" s="31"/>
      <c r="Y17" s="134">
        <f t="shared" si="11"/>
        <v>11</v>
      </c>
      <c r="Z17" s="135">
        <f t="shared" si="4"/>
        <v>6</v>
      </c>
      <c r="AA17" s="134">
        <f t="shared" si="12"/>
        <v>11</v>
      </c>
      <c r="AB17" s="135">
        <f t="shared" si="5"/>
        <v>7</v>
      </c>
      <c r="AC17" s="134">
        <f t="shared" si="13"/>
        <v>0</v>
      </c>
      <c r="AD17" s="135">
        <f t="shared" si="6"/>
        <v>0</v>
      </c>
      <c r="AE17" s="134">
        <f t="shared" si="14"/>
        <v>0</v>
      </c>
      <c r="AF17" s="135">
        <f t="shared" si="7"/>
        <v>0</v>
      </c>
      <c r="AG17" s="134">
        <f t="shared" si="8"/>
        <v>0</v>
      </c>
      <c r="AH17" s="135">
        <f t="shared" si="9"/>
        <v>0</v>
      </c>
    </row>
    <row r="18" spans="1:34" ht="16.5" thickBot="1">
      <c r="A18" s="125" t="s">
        <v>44</v>
      </c>
      <c r="B18" s="136" t="str">
        <f>IF(B5&gt;"",B5,"")</f>
        <v>Kalle Tomberg</v>
      </c>
      <c r="C18" s="137" t="str">
        <f>IF(B8&gt;"",B8,"")</f>
        <v>Topi Välimäki</v>
      </c>
      <c r="D18" s="98"/>
      <c r="E18" s="138"/>
      <c r="F18" s="139">
        <v>-10</v>
      </c>
      <c r="G18" s="140"/>
      <c r="H18" s="139">
        <v>-4</v>
      </c>
      <c r="I18" s="140"/>
      <c r="J18" s="139"/>
      <c r="K18" s="140"/>
      <c r="L18" s="139"/>
      <c r="M18" s="140"/>
      <c r="N18" s="139"/>
      <c r="O18" s="140"/>
      <c r="R18" s="141">
        <f t="shared" si="10"/>
        <v>0</v>
      </c>
      <c r="S18" s="142">
        <f t="shared" si="1"/>
        <v>2</v>
      </c>
      <c r="T18" s="132">
        <f t="shared" si="2"/>
        <v>14</v>
      </c>
      <c r="U18" s="133">
        <f t="shared" si="2"/>
        <v>23</v>
      </c>
      <c r="V18" s="122">
        <f t="shared" si="3"/>
        <v>-9</v>
      </c>
      <c r="W18" s="31"/>
      <c r="X18" s="31"/>
      <c r="Y18" s="149">
        <f t="shared" si="11"/>
        <v>10</v>
      </c>
      <c r="Z18" s="150">
        <f t="shared" si="4"/>
        <v>12</v>
      </c>
      <c r="AA18" s="149">
        <f t="shared" si="12"/>
        <v>4</v>
      </c>
      <c r="AB18" s="150">
        <f t="shared" si="5"/>
        <v>11</v>
      </c>
      <c r="AC18" s="149">
        <f t="shared" si="13"/>
        <v>0</v>
      </c>
      <c r="AD18" s="150">
        <f t="shared" si="6"/>
        <v>0</v>
      </c>
      <c r="AE18" s="149">
        <f t="shared" si="14"/>
        <v>0</v>
      </c>
      <c r="AF18" s="150">
        <f t="shared" si="7"/>
        <v>0</v>
      </c>
      <c r="AG18" s="149">
        <f t="shared" si="8"/>
        <v>0</v>
      </c>
      <c r="AH18" s="150">
        <f t="shared" si="9"/>
        <v>0</v>
      </c>
    </row>
    <row r="19" spans="1:34" ht="15.75">
      <c r="A19" s="125" t="s">
        <v>45</v>
      </c>
      <c r="B19" s="126" t="str">
        <f>IF(B6&gt;"",B6,"")</f>
        <v>Julius Rantala</v>
      </c>
      <c r="C19" s="113" t="str">
        <f>IF(B10&gt;"",B10,"")</f>
        <v>Eetu Nappari</v>
      </c>
      <c r="D19" s="91"/>
      <c r="E19" s="114"/>
      <c r="F19" s="143">
        <v>5</v>
      </c>
      <c r="G19" s="144"/>
      <c r="H19" s="143">
        <v>-9</v>
      </c>
      <c r="I19" s="144"/>
      <c r="J19" s="143">
        <v>-6</v>
      </c>
      <c r="K19" s="144"/>
      <c r="L19" s="143"/>
      <c r="M19" s="144"/>
      <c r="N19" s="143"/>
      <c r="O19" s="144"/>
      <c r="R19" s="145">
        <f t="shared" si="10"/>
        <v>1</v>
      </c>
      <c r="S19" s="119">
        <f t="shared" si="1"/>
        <v>2</v>
      </c>
      <c r="T19" s="132">
        <f t="shared" si="2"/>
        <v>26</v>
      </c>
      <c r="U19" s="133">
        <f t="shared" si="2"/>
        <v>27</v>
      </c>
      <c r="V19" s="122">
        <f t="shared" si="3"/>
        <v>-1</v>
      </c>
      <c r="W19" s="31"/>
      <c r="X19" s="31"/>
      <c r="Y19" s="123">
        <f t="shared" si="11"/>
        <v>11</v>
      </c>
      <c r="Z19" s="124">
        <f t="shared" si="4"/>
        <v>5</v>
      </c>
      <c r="AA19" s="123">
        <f t="shared" si="12"/>
        <v>9</v>
      </c>
      <c r="AB19" s="124">
        <f t="shared" si="5"/>
        <v>11</v>
      </c>
      <c r="AC19" s="123">
        <f t="shared" si="13"/>
        <v>6</v>
      </c>
      <c r="AD19" s="124">
        <f t="shared" si="6"/>
        <v>11</v>
      </c>
      <c r="AE19" s="123">
        <f t="shared" si="14"/>
        <v>0</v>
      </c>
      <c r="AF19" s="124">
        <f t="shared" si="7"/>
        <v>0</v>
      </c>
      <c r="AG19" s="123">
        <f t="shared" si="8"/>
        <v>0</v>
      </c>
      <c r="AH19" s="124">
        <f t="shared" si="9"/>
        <v>0</v>
      </c>
    </row>
    <row r="20" spans="1:34" ht="15.75">
      <c r="A20" s="125" t="s">
        <v>46</v>
      </c>
      <c r="B20" s="126" t="str">
        <f>IF(B7&gt;"",B7,"")</f>
        <v>Sisu Lindroos</v>
      </c>
      <c r="C20" s="113" t="str">
        <f>IF(B9&gt;"",B9,"")</f>
        <v>Aleksanteri Lähdesluoma</v>
      </c>
      <c r="D20" s="127"/>
      <c r="E20" s="114"/>
      <c r="F20" s="146">
        <v>2</v>
      </c>
      <c r="G20" s="147"/>
      <c r="H20" s="146">
        <v>6</v>
      </c>
      <c r="I20" s="147"/>
      <c r="J20" s="146"/>
      <c r="K20" s="147"/>
      <c r="L20" s="148"/>
      <c r="M20" s="129"/>
      <c r="N20" s="148"/>
      <c r="O20" s="129"/>
      <c r="R20" s="130">
        <f t="shared" si="10"/>
        <v>2</v>
      </c>
      <c r="S20" s="131">
        <f t="shared" si="1"/>
        <v>0</v>
      </c>
      <c r="T20" s="132">
        <f t="shared" si="2"/>
        <v>22</v>
      </c>
      <c r="U20" s="133">
        <f t="shared" si="2"/>
        <v>8</v>
      </c>
      <c r="V20" s="122">
        <f t="shared" si="3"/>
        <v>14</v>
      </c>
      <c r="W20" s="31"/>
      <c r="X20" s="31"/>
      <c r="Y20" s="134">
        <f t="shared" si="11"/>
        <v>11</v>
      </c>
      <c r="Z20" s="135">
        <f t="shared" si="4"/>
        <v>2</v>
      </c>
      <c r="AA20" s="134">
        <f t="shared" si="12"/>
        <v>11</v>
      </c>
      <c r="AB20" s="135">
        <f t="shared" si="5"/>
        <v>6</v>
      </c>
      <c r="AC20" s="134">
        <f t="shared" si="13"/>
        <v>0</v>
      </c>
      <c r="AD20" s="135">
        <f t="shared" si="6"/>
        <v>0</v>
      </c>
      <c r="AE20" s="134">
        <f t="shared" si="14"/>
        <v>0</v>
      </c>
      <c r="AF20" s="135">
        <f t="shared" si="7"/>
        <v>0</v>
      </c>
      <c r="AG20" s="134">
        <f t="shared" si="8"/>
        <v>0</v>
      </c>
      <c r="AH20" s="135">
        <f t="shared" si="9"/>
        <v>0</v>
      </c>
    </row>
    <row r="21" spans="1:34" ht="16.5" thickBot="1">
      <c r="A21" s="125" t="s">
        <v>47</v>
      </c>
      <c r="B21" s="136" t="str">
        <f>IF(B4&gt;"",B4,"")</f>
        <v>Sakari Paaso</v>
      </c>
      <c r="C21" s="137" t="str">
        <f>IF(B8&gt;"",B8,"")</f>
        <v>Topi Välimäki</v>
      </c>
      <c r="D21" s="98"/>
      <c r="E21" s="138"/>
      <c r="F21" s="139">
        <v>4</v>
      </c>
      <c r="G21" s="140"/>
      <c r="H21" s="139">
        <v>4</v>
      </c>
      <c r="I21" s="140"/>
      <c r="J21" s="139"/>
      <c r="K21" s="140"/>
      <c r="L21" s="139"/>
      <c r="M21" s="140"/>
      <c r="N21" s="139"/>
      <c r="O21" s="140"/>
      <c r="R21" s="141">
        <f t="shared" si="10"/>
        <v>2</v>
      </c>
      <c r="S21" s="142">
        <f t="shared" si="1"/>
        <v>0</v>
      </c>
      <c r="T21" s="132">
        <f t="shared" si="2"/>
        <v>22</v>
      </c>
      <c r="U21" s="133">
        <f t="shared" si="2"/>
        <v>8</v>
      </c>
      <c r="V21" s="122">
        <f t="shared" si="3"/>
        <v>14</v>
      </c>
      <c r="W21" s="31"/>
      <c r="X21" s="31"/>
      <c r="Y21" s="134">
        <f t="shared" si="11"/>
        <v>11</v>
      </c>
      <c r="Z21" s="135">
        <f t="shared" si="4"/>
        <v>4</v>
      </c>
      <c r="AA21" s="134">
        <f t="shared" si="12"/>
        <v>11</v>
      </c>
      <c r="AB21" s="135">
        <f t="shared" si="5"/>
        <v>4</v>
      </c>
      <c r="AC21" s="134">
        <f t="shared" si="13"/>
        <v>0</v>
      </c>
      <c r="AD21" s="135">
        <f t="shared" si="6"/>
        <v>0</v>
      </c>
      <c r="AE21" s="134">
        <f t="shared" si="14"/>
        <v>0</v>
      </c>
      <c r="AF21" s="135">
        <f t="shared" si="7"/>
        <v>0</v>
      </c>
      <c r="AG21" s="134">
        <f t="shared" si="8"/>
        <v>0</v>
      </c>
      <c r="AH21" s="135">
        <f t="shared" si="9"/>
        <v>0</v>
      </c>
    </row>
    <row r="22" spans="1:34" ht="15.75">
      <c r="A22" s="125" t="s">
        <v>48</v>
      </c>
      <c r="B22" s="126" t="str">
        <f>IF(B5&gt;"",B5,"")</f>
        <v>Kalle Tomberg</v>
      </c>
      <c r="C22" s="113" t="str">
        <f>IF(B10&gt;"",B10,"")</f>
        <v>Eetu Nappari</v>
      </c>
      <c r="D22" s="91"/>
      <c r="E22" s="114"/>
      <c r="F22" s="143">
        <v>-4</v>
      </c>
      <c r="G22" s="144"/>
      <c r="H22" s="143">
        <v>-7</v>
      </c>
      <c r="I22" s="144"/>
      <c r="J22" s="143"/>
      <c r="K22" s="144"/>
      <c r="L22" s="143"/>
      <c r="M22" s="144"/>
      <c r="N22" s="143"/>
      <c r="O22" s="144"/>
      <c r="R22" s="145">
        <f t="shared" si="10"/>
        <v>0</v>
      </c>
      <c r="S22" s="119">
        <f t="shared" si="1"/>
        <v>2</v>
      </c>
      <c r="T22" s="132">
        <f t="shared" si="2"/>
        <v>11</v>
      </c>
      <c r="U22" s="133">
        <f t="shared" si="2"/>
        <v>22</v>
      </c>
      <c r="V22" s="122">
        <f t="shared" si="3"/>
        <v>-11</v>
      </c>
      <c r="W22" s="31"/>
      <c r="X22" s="31"/>
      <c r="Y22" s="134">
        <f t="shared" si="11"/>
        <v>4</v>
      </c>
      <c r="Z22" s="135">
        <f t="shared" si="4"/>
        <v>11</v>
      </c>
      <c r="AA22" s="134">
        <f t="shared" si="12"/>
        <v>7</v>
      </c>
      <c r="AB22" s="135">
        <f t="shared" si="5"/>
        <v>11</v>
      </c>
      <c r="AC22" s="134">
        <f t="shared" si="13"/>
        <v>0</v>
      </c>
      <c r="AD22" s="135">
        <f t="shared" si="6"/>
        <v>0</v>
      </c>
      <c r="AE22" s="134">
        <f t="shared" si="14"/>
        <v>0</v>
      </c>
      <c r="AF22" s="135">
        <f t="shared" si="7"/>
        <v>0</v>
      </c>
      <c r="AG22" s="134">
        <f t="shared" si="8"/>
        <v>0</v>
      </c>
      <c r="AH22" s="135">
        <f t="shared" si="9"/>
        <v>0</v>
      </c>
    </row>
    <row r="23" spans="1:34" ht="15.75">
      <c r="A23" s="125" t="s">
        <v>49</v>
      </c>
      <c r="B23" s="126" t="str">
        <f>IF(B6&gt;"",B6,"")</f>
        <v>Julius Rantala</v>
      </c>
      <c r="C23" s="113" t="str">
        <f>IF(B9&gt;"",B9,"")</f>
        <v>Aleksanteri Lähdesluoma</v>
      </c>
      <c r="D23" s="127"/>
      <c r="E23" s="114"/>
      <c r="F23" s="128">
        <v>-8</v>
      </c>
      <c r="G23" s="129"/>
      <c r="H23" s="128">
        <v>4</v>
      </c>
      <c r="I23" s="129"/>
      <c r="J23" s="148">
        <v>-5</v>
      </c>
      <c r="K23" s="129"/>
      <c r="L23" s="148"/>
      <c r="M23" s="129"/>
      <c r="N23" s="148"/>
      <c r="O23" s="129"/>
      <c r="R23" s="130">
        <f t="shared" si="10"/>
        <v>1</v>
      </c>
      <c r="S23" s="131">
        <f t="shared" si="1"/>
        <v>2</v>
      </c>
      <c r="T23" s="132">
        <f t="shared" si="2"/>
        <v>24</v>
      </c>
      <c r="U23" s="133">
        <f t="shared" si="2"/>
        <v>26</v>
      </c>
      <c r="V23" s="122">
        <f t="shared" si="3"/>
        <v>-2</v>
      </c>
      <c r="W23" s="31"/>
      <c r="X23" s="31"/>
      <c r="Y23" s="134">
        <f t="shared" si="11"/>
        <v>8</v>
      </c>
      <c r="Z23" s="135">
        <f t="shared" si="4"/>
        <v>11</v>
      </c>
      <c r="AA23" s="134">
        <f t="shared" si="12"/>
        <v>11</v>
      </c>
      <c r="AB23" s="135">
        <f t="shared" si="5"/>
        <v>4</v>
      </c>
      <c r="AC23" s="134">
        <f t="shared" si="13"/>
        <v>5</v>
      </c>
      <c r="AD23" s="135">
        <f t="shared" si="6"/>
        <v>11</v>
      </c>
      <c r="AE23" s="134">
        <f t="shared" si="14"/>
        <v>0</v>
      </c>
      <c r="AF23" s="135">
        <f t="shared" si="7"/>
        <v>0</v>
      </c>
      <c r="AG23" s="134">
        <f t="shared" si="8"/>
        <v>0</v>
      </c>
      <c r="AH23" s="135">
        <f t="shared" si="9"/>
        <v>0</v>
      </c>
    </row>
    <row r="24" spans="1:34" ht="16.5" thickBot="1">
      <c r="A24" s="125" t="s">
        <v>50</v>
      </c>
      <c r="B24" s="136" t="str">
        <f>IF(B4&gt;"",B4,"")</f>
        <v>Sakari Paaso</v>
      </c>
      <c r="C24" s="137" t="str">
        <f>IF(B7&gt;"",B7,"")</f>
        <v>Sisu Lindroos</v>
      </c>
      <c r="D24" s="98"/>
      <c r="E24" s="138"/>
      <c r="F24" s="139">
        <v>3</v>
      </c>
      <c r="G24" s="140"/>
      <c r="H24" s="139">
        <v>4</v>
      </c>
      <c r="I24" s="140"/>
      <c r="J24" s="139"/>
      <c r="K24" s="140"/>
      <c r="L24" s="139"/>
      <c r="M24" s="140"/>
      <c r="N24" s="139"/>
      <c r="O24" s="140"/>
      <c r="R24" s="141">
        <f t="shared" si="10"/>
        <v>2</v>
      </c>
      <c r="S24" s="142">
        <f t="shared" si="1"/>
        <v>0</v>
      </c>
      <c r="T24" s="132">
        <f t="shared" si="2"/>
        <v>22</v>
      </c>
      <c r="U24" s="133">
        <f t="shared" si="2"/>
        <v>7</v>
      </c>
      <c r="V24" s="122">
        <f t="shared" si="3"/>
        <v>15</v>
      </c>
      <c r="W24" s="31"/>
      <c r="X24" s="31"/>
      <c r="Y24" s="149">
        <f t="shared" si="11"/>
        <v>11</v>
      </c>
      <c r="Z24" s="150">
        <f t="shared" si="4"/>
        <v>3</v>
      </c>
      <c r="AA24" s="149">
        <f t="shared" si="12"/>
        <v>11</v>
      </c>
      <c r="AB24" s="150">
        <f t="shared" si="5"/>
        <v>4</v>
      </c>
      <c r="AC24" s="149">
        <f t="shared" si="13"/>
        <v>0</v>
      </c>
      <c r="AD24" s="150">
        <f t="shared" si="6"/>
        <v>0</v>
      </c>
      <c r="AE24" s="149">
        <f t="shared" si="14"/>
        <v>0</v>
      </c>
      <c r="AF24" s="150">
        <f t="shared" si="7"/>
        <v>0</v>
      </c>
      <c r="AG24" s="149">
        <f t="shared" si="8"/>
        <v>0</v>
      </c>
      <c r="AH24" s="150">
        <f t="shared" si="9"/>
        <v>0</v>
      </c>
    </row>
    <row r="25" spans="1:34" ht="15.75">
      <c r="A25" s="125" t="s">
        <v>51</v>
      </c>
      <c r="B25" s="126" t="str">
        <f>IF(B5&gt;"",B5,"")</f>
        <v>Kalle Tomberg</v>
      </c>
      <c r="C25" s="113" t="str">
        <f>IF(B6&gt;"",B6,"")</f>
        <v>Julius Rantala</v>
      </c>
      <c r="D25" s="91"/>
      <c r="E25" s="114"/>
      <c r="F25" s="143">
        <v>-4</v>
      </c>
      <c r="G25" s="144"/>
      <c r="H25" s="143">
        <v>-11</v>
      </c>
      <c r="I25" s="144"/>
      <c r="J25" s="143"/>
      <c r="K25" s="144"/>
      <c r="L25" s="143"/>
      <c r="M25" s="144"/>
      <c r="N25" s="143"/>
      <c r="O25" s="144"/>
      <c r="R25" s="145">
        <f t="shared" si="10"/>
        <v>0</v>
      </c>
      <c r="S25" s="119">
        <f t="shared" si="1"/>
        <v>2</v>
      </c>
      <c r="T25" s="132">
        <f t="shared" si="2"/>
        <v>15</v>
      </c>
      <c r="U25" s="133">
        <f t="shared" si="2"/>
        <v>24</v>
      </c>
      <c r="V25" s="122">
        <f t="shared" si="3"/>
        <v>-9</v>
      </c>
      <c r="W25" s="31"/>
      <c r="X25" s="31"/>
      <c r="Y25" s="123">
        <f t="shared" si="11"/>
        <v>4</v>
      </c>
      <c r="Z25" s="124">
        <f t="shared" si="4"/>
        <v>11</v>
      </c>
      <c r="AA25" s="123">
        <f t="shared" si="12"/>
        <v>11</v>
      </c>
      <c r="AB25" s="124">
        <f t="shared" si="5"/>
        <v>13</v>
      </c>
      <c r="AC25" s="123">
        <f t="shared" si="13"/>
        <v>0</v>
      </c>
      <c r="AD25" s="124">
        <f t="shared" si="6"/>
        <v>0</v>
      </c>
      <c r="AE25" s="123">
        <f t="shared" si="14"/>
        <v>0</v>
      </c>
      <c r="AF25" s="124">
        <f t="shared" si="7"/>
        <v>0</v>
      </c>
      <c r="AG25" s="123">
        <f t="shared" si="8"/>
        <v>0</v>
      </c>
      <c r="AH25" s="124">
        <f t="shared" si="9"/>
        <v>0</v>
      </c>
    </row>
    <row r="26" spans="1:34" ht="15.75">
      <c r="A26" s="125" t="s">
        <v>52</v>
      </c>
      <c r="B26" s="126" t="str">
        <f>IF(B8&gt;"",B8,"")</f>
        <v>Topi Välimäki</v>
      </c>
      <c r="C26" s="113" t="str">
        <f>IF(B10&gt;"",B10,"")</f>
        <v>Eetu Nappari</v>
      </c>
      <c r="D26" s="127"/>
      <c r="E26" s="114"/>
      <c r="F26" s="128">
        <v>-2</v>
      </c>
      <c r="G26" s="129"/>
      <c r="H26" s="128">
        <v>-9</v>
      </c>
      <c r="I26" s="129"/>
      <c r="J26" s="148"/>
      <c r="K26" s="129"/>
      <c r="L26" s="148"/>
      <c r="M26" s="129"/>
      <c r="N26" s="148"/>
      <c r="O26" s="129"/>
      <c r="R26" s="130">
        <f t="shared" si="10"/>
        <v>0</v>
      </c>
      <c r="S26" s="131">
        <f t="shared" si="1"/>
        <v>2</v>
      </c>
      <c r="T26" s="132">
        <f t="shared" si="2"/>
        <v>11</v>
      </c>
      <c r="U26" s="133">
        <f t="shared" si="2"/>
        <v>22</v>
      </c>
      <c r="V26" s="122">
        <f t="shared" si="3"/>
        <v>-11</v>
      </c>
      <c r="W26" s="31"/>
      <c r="X26" s="31"/>
      <c r="Y26" s="134">
        <f t="shared" si="11"/>
        <v>2</v>
      </c>
      <c r="Z26" s="135">
        <f t="shared" si="4"/>
        <v>11</v>
      </c>
      <c r="AA26" s="134">
        <f t="shared" si="12"/>
        <v>9</v>
      </c>
      <c r="AB26" s="135">
        <f t="shared" si="5"/>
        <v>11</v>
      </c>
      <c r="AC26" s="134">
        <f t="shared" si="13"/>
        <v>0</v>
      </c>
      <c r="AD26" s="135">
        <f t="shared" si="6"/>
        <v>0</v>
      </c>
      <c r="AE26" s="134">
        <f t="shared" si="14"/>
        <v>0</v>
      </c>
      <c r="AF26" s="135">
        <f t="shared" si="7"/>
        <v>0</v>
      </c>
      <c r="AG26" s="134">
        <f t="shared" si="8"/>
        <v>0</v>
      </c>
      <c r="AH26" s="135">
        <f t="shared" si="9"/>
        <v>0</v>
      </c>
    </row>
    <row r="27" spans="1:34" ht="16.5" thickBot="1">
      <c r="A27" s="125" t="s">
        <v>53</v>
      </c>
      <c r="B27" s="151" t="str">
        <f>IF(B5&gt;"",B5,"")</f>
        <v>Kalle Tomberg</v>
      </c>
      <c r="C27" s="152" t="str">
        <f>IF(B7&gt;"",B7,"")</f>
        <v>Sisu Lindroos</v>
      </c>
      <c r="D27" s="98"/>
      <c r="E27" s="138"/>
      <c r="F27" s="139">
        <v>-6</v>
      </c>
      <c r="G27" s="140"/>
      <c r="H27" s="139">
        <v>8</v>
      </c>
      <c r="I27" s="140"/>
      <c r="J27" s="139">
        <v>7</v>
      </c>
      <c r="K27" s="140"/>
      <c r="L27" s="139"/>
      <c r="M27" s="140"/>
      <c r="N27" s="139"/>
      <c r="O27" s="140"/>
      <c r="P27" s="153"/>
      <c r="Q27" s="154"/>
      <c r="R27" s="141">
        <f t="shared" si="10"/>
        <v>2</v>
      </c>
      <c r="S27" s="142">
        <f t="shared" si="1"/>
        <v>1</v>
      </c>
      <c r="T27" s="132">
        <f t="shared" si="2"/>
        <v>28</v>
      </c>
      <c r="U27" s="133">
        <f t="shared" si="2"/>
        <v>26</v>
      </c>
      <c r="V27" s="122">
        <f t="shared" si="3"/>
        <v>2</v>
      </c>
      <c r="W27" s="31"/>
      <c r="X27" s="31"/>
      <c r="Y27" s="134">
        <f t="shared" si="11"/>
        <v>6</v>
      </c>
      <c r="Z27" s="135">
        <f t="shared" si="4"/>
        <v>11</v>
      </c>
      <c r="AA27" s="134">
        <f t="shared" si="12"/>
        <v>11</v>
      </c>
      <c r="AB27" s="135">
        <f t="shared" si="5"/>
        <v>8</v>
      </c>
      <c r="AC27" s="134">
        <f t="shared" si="13"/>
        <v>11</v>
      </c>
      <c r="AD27" s="135">
        <f t="shared" si="6"/>
        <v>7</v>
      </c>
      <c r="AE27" s="134">
        <f t="shared" si="14"/>
        <v>0</v>
      </c>
      <c r="AF27" s="135">
        <f t="shared" si="7"/>
        <v>0</v>
      </c>
      <c r="AG27" s="134">
        <f t="shared" si="8"/>
        <v>0</v>
      </c>
      <c r="AH27" s="135">
        <f t="shared" si="9"/>
        <v>0</v>
      </c>
    </row>
    <row r="28" spans="1:34" ht="15.75">
      <c r="A28" s="125" t="s">
        <v>54</v>
      </c>
      <c r="B28" s="126" t="str">
        <f>IF(B4&gt;"",B4,"")</f>
        <v>Sakari Paaso</v>
      </c>
      <c r="C28" s="113" t="str">
        <f>IF(B6&gt;"",B6,"")</f>
        <v>Julius Rantala</v>
      </c>
      <c r="D28" s="91"/>
      <c r="E28" s="114"/>
      <c r="F28" s="143">
        <v>6</v>
      </c>
      <c r="G28" s="144"/>
      <c r="H28" s="143">
        <v>9</v>
      </c>
      <c r="I28" s="144"/>
      <c r="J28" s="143"/>
      <c r="K28" s="144"/>
      <c r="L28" s="143"/>
      <c r="M28" s="144"/>
      <c r="N28" s="143"/>
      <c r="O28" s="144"/>
      <c r="R28" s="145">
        <f t="shared" si="10"/>
        <v>2</v>
      </c>
      <c r="S28" s="155">
        <f t="shared" si="1"/>
        <v>0</v>
      </c>
      <c r="T28" s="132">
        <f t="shared" si="2"/>
        <v>22</v>
      </c>
      <c r="U28" s="133">
        <f t="shared" si="2"/>
        <v>15</v>
      </c>
      <c r="V28" s="122">
        <f t="shared" si="3"/>
        <v>7</v>
      </c>
      <c r="Y28" s="123">
        <f t="shared" si="11"/>
        <v>11</v>
      </c>
      <c r="Z28" s="124">
        <f t="shared" si="4"/>
        <v>6</v>
      </c>
      <c r="AA28" s="123">
        <f t="shared" si="12"/>
        <v>11</v>
      </c>
      <c r="AB28" s="124">
        <f t="shared" si="5"/>
        <v>9</v>
      </c>
      <c r="AC28" s="123">
        <f t="shared" si="13"/>
        <v>0</v>
      </c>
      <c r="AD28" s="124">
        <f t="shared" si="6"/>
        <v>0</v>
      </c>
      <c r="AE28" s="123">
        <f t="shared" si="14"/>
        <v>0</v>
      </c>
      <c r="AF28" s="124">
        <f t="shared" si="7"/>
        <v>0</v>
      </c>
      <c r="AG28" s="123">
        <f t="shared" si="8"/>
        <v>0</v>
      </c>
      <c r="AH28" s="124">
        <f t="shared" si="9"/>
        <v>0</v>
      </c>
    </row>
    <row r="29" spans="1:34" ht="15.75">
      <c r="A29" s="125" t="s">
        <v>55</v>
      </c>
      <c r="B29" s="126" t="str">
        <f>IF(B7&gt;"",B7,"")</f>
        <v>Sisu Lindroos</v>
      </c>
      <c r="C29" s="113" t="str">
        <f>IF(B8&gt;"",B8,"")</f>
        <v>Topi Välimäki</v>
      </c>
      <c r="D29" s="127"/>
      <c r="E29" s="114"/>
      <c r="F29" s="128">
        <v>9</v>
      </c>
      <c r="G29" s="129"/>
      <c r="H29" s="128">
        <v>7</v>
      </c>
      <c r="I29" s="129"/>
      <c r="J29" s="148"/>
      <c r="K29" s="129"/>
      <c r="L29" s="148"/>
      <c r="M29" s="129"/>
      <c r="N29" s="148"/>
      <c r="O29" s="129"/>
      <c r="R29" s="130">
        <f t="shared" si="10"/>
        <v>2</v>
      </c>
      <c r="S29" s="131">
        <f t="shared" si="1"/>
        <v>0</v>
      </c>
      <c r="T29" s="132">
        <f t="shared" si="2"/>
        <v>22</v>
      </c>
      <c r="U29" s="133">
        <f t="shared" si="2"/>
        <v>16</v>
      </c>
      <c r="V29" s="122">
        <f t="shared" si="3"/>
        <v>6</v>
      </c>
      <c r="Y29" s="134">
        <f t="shared" si="11"/>
        <v>11</v>
      </c>
      <c r="Z29" s="135">
        <f t="shared" si="4"/>
        <v>9</v>
      </c>
      <c r="AA29" s="134">
        <f t="shared" si="12"/>
        <v>11</v>
      </c>
      <c r="AB29" s="135">
        <f t="shared" si="5"/>
        <v>7</v>
      </c>
      <c r="AC29" s="134">
        <f t="shared" si="13"/>
        <v>0</v>
      </c>
      <c r="AD29" s="135">
        <f t="shared" si="6"/>
        <v>0</v>
      </c>
      <c r="AE29" s="134">
        <f t="shared" si="14"/>
        <v>0</v>
      </c>
      <c r="AF29" s="135">
        <f t="shared" si="7"/>
        <v>0</v>
      </c>
      <c r="AG29" s="134">
        <f t="shared" si="8"/>
        <v>0</v>
      </c>
      <c r="AH29" s="135">
        <f t="shared" si="9"/>
        <v>0</v>
      </c>
    </row>
    <row r="30" spans="1:34" ht="16.5" thickBot="1">
      <c r="A30" s="125" t="s">
        <v>56</v>
      </c>
      <c r="B30" s="136" t="str">
        <f>IF(B9&gt;"",B9,"")</f>
        <v>Aleksanteri Lähdesluoma</v>
      </c>
      <c r="C30" s="137" t="str">
        <f>IF(B10&gt;"",B10,"")</f>
        <v>Eetu Nappari</v>
      </c>
      <c r="D30" s="98"/>
      <c r="E30" s="138"/>
      <c r="F30" s="139">
        <v>-2</v>
      </c>
      <c r="G30" s="140"/>
      <c r="H30" s="139">
        <v>-3</v>
      </c>
      <c r="I30" s="140"/>
      <c r="J30" s="139"/>
      <c r="K30" s="140"/>
      <c r="L30" s="139"/>
      <c r="M30" s="140"/>
      <c r="N30" s="139"/>
      <c r="O30" s="140"/>
      <c r="R30" s="141">
        <f t="shared" si="10"/>
        <v>0</v>
      </c>
      <c r="S30" s="142">
        <f t="shared" si="1"/>
        <v>2</v>
      </c>
      <c r="T30" s="132">
        <f t="shared" si="2"/>
        <v>5</v>
      </c>
      <c r="U30" s="133">
        <f t="shared" si="2"/>
        <v>22</v>
      </c>
      <c r="V30" s="122">
        <f t="shared" si="3"/>
        <v>-17</v>
      </c>
      <c r="Y30" s="134">
        <f t="shared" si="11"/>
        <v>2</v>
      </c>
      <c r="Z30" s="135">
        <f t="shared" si="4"/>
        <v>11</v>
      </c>
      <c r="AA30" s="134">
        <f t="shared" si="12"/>
        <v>3</v>
      </c>
      <c r="AB30" s="135">
        <f t="shared" si="5"/>
        <v>11</v>
      </c>
      <c r="AC30" s="134">
        <f t="shared" si="13"/>
        <v>0</v>
      </c>
      <c r="AD30" s="135">
        <f t="shared" si="6"/>
        <v>0</v>
      </c>
      <c r="AE30" s="134">
        <f t="shared" si="14"/>
        <v>0</v>
      </c>
      <c r="AF30" s="135">
        <f t="shared" si="7"/>
        <v>0</v>
      </c>
      <c r="AG30" s="134">
        <f t="shared" si="8"/>
        <v>0</v>
      </c>
      <c r="AH30" s="135">
        <f t="shared" si="9"/>
        <v>0</v>
      </c>
    </row>
    <row r="31" spans="1:34" ht="15.75">
      <c r="A31" s="125" t="s">
        <v>57</v>
      </c>
      <c r="B31" s="126" t="str">
        <f>IF(B4&gt;"",B4,"")</f>
        <v>Sakari Paaso</v>
      </c>
      <c r="C31" s="113" t="str">
        <f>IF(B5&gt;"",B5,"")</f>
        <v>Kalle Tomberg</v>
      </c>
      <c r="D31" s="91"/>
      <c r="E31" s="114"/>
      <c r="F31" s="143">
        <v>6</v>
      </c>
      <c r="G31" s="144"/>
      <c r="H31" s="143">
        <v>4</v>
      </c>
      <c r="I31" s="144"/>
      <c r="J31" s="143"/>
      <c r="K31" s="144"/>
      <c r="L31" s="143"/>
      <c r="M31" s="144"/>
      <c r="N31" s="143"/>
      <c r="O31" s="144"/>
      <c r="R31" s="145">
        <f t="shared" si="10"/>
        <v>2</v>
      </c>
      <c r="S31" s="119">
        <f t="shared" si="1"/>
        <v>0</v>
      </c>
      <c r="T31" s="132">
        <f t="shared" si="2"/>
        <v>22</v>
      </c>
      <c r="U31" s="133">
        <f t="shared" si="2"/>
        <v>10</v>
      </c>
      <c r="V31" s="122">
        <f t="shared" si="3"/>
        <v>12</v>
      </c>
      <c r="Y31" s="134">
        <f t="shared" si="11"/>
        <v>11</v>
      </c>
      <c r="Z31" s="135">
        <f t="shared" si="4"/>
        <v>6</v>
      </c>
      <c r="AA31" s="134">
        <f t="shared" si="12"/>
        <v>11</v>
      </c>
      <c r="AB31" s="135">
        <f t="shared" si="5"/>
        <v>4</v>
      </c>
      <c r="AC31" s="134">
        <f t="shared" si="13"/>
        <v>0</v>
      </c>
      <c r="AD31" s="135">
        <f t="shared" si="6"/>
        <v>0</v>
      </c>
      <c r="AE31" s="134">
        <f t="shared" si="14"/>
        <v>0</v>
      </c>
      <c r="AF31" s="135">
        <f t="shared" si="7"/>
        <v>0</v>
      </c>
      <c r="AG31" s="134">
        <f t="shared" si="8"/>
        <v>0</v>
      </c>
      <c r="AH31" s="135">
        <f t="shared" si="9"/>
        <v>0</v>
      </c>
    </row>
    <row r="32" spans="1:34" ht="15.75">
      <c r="A32" s="125" t="s">
        <v>58</v>
      </c>
      <c r="B32" s="126" t="str">
        <f>IF(B6&gt;"",B6,"")</f>
        <v>Julius Rantala</v>
      </c>
      <c r="C32" s="113" t="str">
        <f>IF(B7&gt;"",B7,"")</f>
        <v>Sisu Lindroos</v>
      </c>
      <c r="D32" s="127"/>
      <c r="E32" s="114"/>
      <c r="F32" s="128">
        <v>7</v>
      </c>
      <c r="G32" s="129"/>
      <c r="H32" s="128">
        <v>9</v>
      </c>
      <c r="I32" s="129"/>
      <c r="J32" s="148"/>
      <c r="K32" s="129"/>
      <c r="L32" s="148"/>
      <c r="M32" s="129"/>
      <c r="N32" s="148"/>
      <c r="O32" s="129"/>
      <c r="R32" s="130">
        <f t="shared" si="10"/>
        <v>2</v>
      </c>
      <c r="S32" s="131">
        <f t="shared" si="1"/>
        <v>0</v>
      </c>
      <c r="T32" s="132">
        <f t="shared" si="2"/>
        <v>22</v>
      </c>
      <c r="U32" s="133">
        <f t="shared" si="2"/>
        <v>16</v>
      </c>
      <c r="V32" s="122">
        <f t="shared" si="3"/>
        <v>6</v>
      </c>
      <c r="Y32" s="134">
        <f t="shared" si="11"/>
        <v>11</v>
      </c>
      <c r="Z32" s="135">
        <f t="shared" si="4"/>
        <v>7</v>
      </c>
      <c r="AA32" s="134">
        <f t="shared" si="12"/>
        <v>11</v>
      </c>
      <c r="AB32" s="135">
        <f t="shared" si="5"/>
        <v>9</v>
      </c>
      <c r="AC32" s="134">
        <f t="shared" si="13"/>
        <v>0</v>
      </c>
      <c r="AD32" s="135">
        <f t="shared" si="6"/>
        <v>0</v>
      </c>
      <c r="AE32" s="134">
        <f t="shared" si="14"/>
        <v>0</v>
      </c>
      <c r="AF32" s="135">
        <f t="shared" si="7"/>
        <v>0</v>
      </c>
      <c r="AG32" s="134">
        <f t="shared" si="8"/>
        <v>0</v>
      </c>
      <c r="AH32" s="135">
        <f t="shared" si="9"/>
        <v>0</v>
      </c>
    </row>
    <row r="33" spans="1:34" ht="16.5" thickBot="1">
      <c r="A33" s="156" t="s">
        <v>59</v>
      </c>
      <c r="B33" s="157" t="str">
        <f>IF(B8&gt;"",B8,"")</f>
        <v>Topi Välimäki</v>
      </c>
      <c r="C33" s="158" t="str">
        <f>IF(B9&gt;"",B9,"")</f>
        <v>Aleksanteri Lähdesluoma</v>
      </c>
      <c r="D33" s="159"/>
      <c r="E33" s="160"/>
      <c r="F33" s="161">
        <v>9</v>
      </c>
      <c r="G33" s="162"/>
      <c r="H33" s="161">
        <v>-6</v>
      </c>
      <c r="I33" s="162"/>
      <c r="J33" s="161">
        <v>9</v>
      </c>
      <c r="K33" s="162"/>
      <c r="L33" s="161"/>
      <c r="M33" s="162"/>
      <c r="N33" s="161"/>
      <c r="O33" s="162"/>
      <c r="P33" s="163"/>
      <c r="Q33" s="164"/>
      <c r="R33" s="165">
        <f t="shared" si="10"/>
        <v>2</v>
      </c>
      <c r="S33" s="166">
        <f t="shared" si="1"/>
        <v>1</v>
      </c>
      <c r="T33" s="167">
        <f t="shared" si="2"/>
        <v>28</v>
      </c>
      <c r="U33" s="168">
        <f t="shared" si="2"/>
        <v>29</v>
      </c>
      <c r="V33" s="169">
        <f t="shared" si="3"/>
        <v>-1</v>
      </c>
      <c r="Y33" s="149">
        <f t="shared" si="11"/>
        <v>11</v>
      </c>
      <c r="Z33" s="150">
        <f t="shared" si="4"/>
        <v>9</v>
      </c>
      <c r="AA33" s="149">
        <f t="shared" si="12"/>
        <v>6</v>
      </c>
      <c r="AB33" s="150">
        <f t="shared" si="5"/>
        <v>11</v>
      </c>
      <c r="AC33" s="149">
        <f t="shared" si="13"/>
        <v>11</v>
      </c>
      <c r="AD33" s="150">
        <f t="shared" si="6"/>
        <v>9</v>
      </c>
      <c r="AE33" s="149">
        <f t="shared" si="14"/>
        <v>0</v>
      </c>
      <c r="AF33" s="150">
        <f t="shared" si="7"/>
        <v>0</v>
      </c>
      <c r="AG33" s="149">
        <f t="shared" si="8"/>
        <v>0</v>
      </c>
      <c r="AH33" s="150">
        <f t="shared" si="9"/>
        <v>0</v>
      </c>
    </row>
    <row r="34" spans="1:34" ht="15.75" thickTop="1"/>
  </sheetData>
  <mergeCells count="128">
    <mergeCell ref="F32:G32"/>
    <mergeCell ref="H32:I32"/>
    <mergeCell ref="J32:K32"/>
    <mergeCell ref="L32:M32"/>
    <mergeCell ref="N32:O32"/>
    <mergeCell ref="F33:G33"/>
    <mergeCell ref="H33:I33"/>
    <mergeCell ref="J33:K33"/>
    <mergeCell ref="L33:M33"/>
    <mergeCell ref="N33:O33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4:G24"/>
    <mergeCell ref="H24:I24"/>
    <mergeCell ref="J24:K24"/>
    <mergeCell ref="L24:M24"/>
    <mergeCell ref="N24:O24"/>
    <mergeCell ref="F25:G25"/>
    <mergeCell ref="H25:I25"/>
    <mergeCell ref="J25:K25"/>
    <mergeCell ref="L25:M25"/>
    <mergeCell ref="N25:O25"/>
    <mergeCell ref="F22:G22"/>
    <mergeCell ref="H22:I22"/>
    <mergeCell ref="J22:K22"/>
    <mergeCell ref="L22:M22"/>
    <mergeCell ref="N22:O22"/>
    <mergeCell ref="F23:G23"/>
    <mergeCell ref="H23:I23"/>
    <mergeCell ref="J23:K23"/>
    <mergeCell ref="L23:M23"/>
    <mergeCell ref="N23:O23"/>
    <mergeCell ref="F20:G20"/>
    <mergeCell ref="H20:I20"/>
    <mergeCell ref="J20:K20"/>
    <mergeCell ref="L20:M20"/>
    <mergeCell ref="N20:O20"/>
    <mergeCell ref="F21:G21"/>
    <mergeCell ref="H21:I21"/>
    <mergeCell ref="J21:K21"/>
    <mergeCell ref="L21:M21"/>
    <mergeCell ref="N21:O21"/>
    <mergeCell ref="F18:G18"/>
    <mergeCell ref="H18:I18"/>
    <mergeCell ref="J18:K18"/>
    <mergeCell ref="L18:M18"/>
    <mergeCell ref="N18:O18"/>
    <mergeCell ref="F19:G19"/>
    <mergeCell ref="H19:I19"/>
    <mergeCell ref="J19:K19"/>
    <mergeCell ref="L19:M19"/>
    <mergeCell ref="N19:O19"/>
    <mergeCell ref="F16:G16"/>
    <mergeCell ref="H16:I16"/>
    <mergeCell ref="J16:K16"/>
    <mergeCell ref="L16:M16"/>
    <mergeCell ref="N16:O16"/>
    <mergeCell ref="F17:G17"/>
    <mergeCell ref="H17:I17"/>
    <mergeCell ref="J17:K17"/>
    <mergeCell ref="L17:M17"/>
    <mergeCell ref="N17:O17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R12:S12"/>
    <mergeCell ref="F13:G13"/>
    <mergeCell ref="H13:I13"/>
    <mergeCell ref="J13:K13"/>
    <mergeCell ref="L13:M13"/>
    <mergeCell ref="N13:O13"/>
    <mergeCell ref="P3:Q3"/>
    <mergeCell ref="F12:G12"/>
    <mergeCell ref="H12:I12"/>
    <mergeCell ref="J12:K12"/>
    <mergeCell ref="L12:M12"/>
    <mergeCell ref="N12:O12"/>
    <mergeCell ref="P12:Q12"/>
    <mergeCell ref="D3:E3"/>
    <mergeCell ref="F3:G3"/>
    <mergeCell ref="H3:I3"/>
    <mergeCell ref="J3:K3"/>
    <mergeCell ref="L3:M3"/>
    <mergeCell ref="N3:O3"/>
    <mergeCell ref="G1:I1"/>
    <mergeCell ref="J1:M1"/>
    <mergeCell ref="N1:P1"/>
    <mergeCell ref="Q1:S1"/>
    <mergeCell ref="D2:F2"/>
    <mergeCell ref="G2:I2"/>
    <mergeCell ref="J2:M2"/>
    <mergeCell ref="N2:Q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opLeftCell="A52" workbookViewId="0">
      <selection activeCell="I79" sqref="I79"/>
    </sheetView>
  </sheetViews>
  <sheetFormatPr defaultRowHeight="15"/>
  <cols>
    <col min="1" max="1" width="5.7109375" customWidth="1"/>
    <col min="2" max="2" width="17.42578125" customWidth="1"/>
    <col min="3" max="3" width="12.42578125" customWidth="1"/>
    <col min="4" max="34" width="3.85546875" customWidth="1"/>
  </cols>
  <sheetData>
    <row r="1" spans="1:34" ht="16.5" thickTop="1">
      <c r="A1" s="1"/>
      <c r="B1" s="2" t="s">
        <v>60</v>
      </c>
      <c r="C1" s="3"/>
      <c r="D1" s="3"/>
      <c r="E1" s="3"/>
      <c r="F1" s="170"/>
      <c r="G1" s="3"/>
      <c r="H1" s="171" t="s">
        <v>0</v>
      </c>
      <c r="I1" s="172"/>
      <c r="J1" s="173" t="s">
        <v>61</v>
      </c>
      <c r="K1" s="7"/>
      <c r="L1" s="7"/>
      <c r="M1" s="8"/>
      <c r="N1" s="9" t="s">
        <v>62</v>
      </c>
      <c r="O1" s="10"/>
      <c r="P1" s="10"/>
      <c r="Q1" s="11">
        <v>1</v>
      </c>
      <c r="R1" s="174"/>
      <c r="S1" s="175"/>
    </row>
    <row r="2" spans="1:34" ht="16.5" thickBot="1">
      <c r="A2" s="15"/>
      <c r="B2" s="16" t="s">
        <v>63</v>
      </c>
      <c r="C2" s="17" t="s">
        <v>3</v>
      </c>
      <c r="D2" s="18"/>
      <c r="E2" s="19"/>
      <c r="F2" s="176"/>
      <c r="G2" s="177" t="s">
        <v>4</v>
      </c>
      <c r="H2" s="21"/>
      <c r="I2" s="21"/>
      <c r="J2" s="178">
        <v>43177</v>
      </c>
      <c r="K2" s="178"/>
      <c r="L2" s="178"/>
      <c r="M2" s="179"/>
      <c r="N2" s="180" t="s">
        <v>5</v>
      </c>
      <c r="O2" s="181"/>
      <c r="P2" s="181"/>
      <c r="Q2" s="182"/>
      <c r="R2" s="182"/>
      <c r="S2" s="183"/>
    </row>
    <row r="3" spans="1:34" ht="16.5" thickTop="1">
      <c r="A3" s="32"/>
      <c r="B3" s="33" t="s">
        <v>6</v>
      </c>
      <c r="C3" s="34" t="s">
        <v>7</v>
      </c>
      <c r="D3" s="35" t="s">
        <v>8</v>
      </c>
      <c r="E3" s="36"/>
      <c r="F3" s="35" t="s">
        <v>9</v>
      </c>
      <c r="G3" s="36"/>
      <c r="H3" s="35" t="s">
        <v>10</v>
      </c>
      <c r="I3" s="36"/>
      <c r="J3" s="35" t="s">
        <v>11</v>
      </c>
      <c r="K3" s="36"/>
      <c r="L3" s="35"/>
      <c r="M3" s="36"/>
      <c r="N3" s="40" t="s">
        <v>14</v>
      </c>
      <c r="O3" s="41" t="s">
        <v>15</v>
      </c>
      <c r="P3" s="184" t="s">
        <v>16</v>
      </c>
      <c r="Q3" s="185"/>
      <c r="R3" s="186" t="s">
        <v>17</v>
      </c>
      <c r="S3" s="187"/>
      <c r="U3" s="108" t="s">
        <v>18</v>
      </c>
      <c r="V3" s="46"/>
      <c r="W3" s="47" t="s">
        <v>19</v>
      </c>
    </row>
    <row r="4" spans="1:34">
      <c r="A4" s="48" t="s">
        <v>8</v>
      </c>
      <c r="B4" s="49" t="s">
        <v>64</v>
      </c>
      <c r="C4" s="50" t="s">
        <v>65</v>
      </c>
      <c r="D4" s="188"/>
      <c r="E4" s="189"/>
      <c r="F4" s="190">
        <f>+P14</f>
        <v>2</v>
      </c>
      <c r="G4" s="191">
        <f>+Q14</f>
        <v>0</v>
      </c>
      <c r="H4" s="190">
        <f>P10</f>
        <v>2</v>
      </c>
      <c r="I4" s="191">
        <f>Q10</f>
        <v>0</v>
      </c>
      <c r="J4" s="190">
        <f>P12</f>
        <v>2</v>
      </c>
      <c r="K4" s="191">
        <f>Q12</f>
        <v>0</v>
      </c>
      <c r="L4" s="190"/>
      <c r="M4" s="191"/>
      <c r="N4" s="192">
        <f>IF(SUM(D4:M4)=0,"", COUNTIF(E4:E7,"2"))</f>
        <v>3</v>
      </c>
      <c r="O4" s="193">
        <f>IF(SUM(E4:N4)=0,"", COUNTIF(D4:D7,"2"))</f>
        <v>0</v>
      </c>
      <c r="P4" s="194">
        <f>IF(SUM(D4:M4)=0,"",SUM(E4:E7))</f>
        <v>6</v>
      </c>
      <c r="Q4" s="195">
        <f>IF(SUM(D4:M4)=0,"",SUM(D4:D7))</f>
        <v>0</v>
      </c>
      <c r="R4" s="196">
        <v>1</v>
      </c>
      <c r="S4" s="197"/>
      <c r="U4" s="198">
        <f>+U10+U12+U14</f>
        <v>66</v>
      </c>
      <c r="V4" s="60">
        <f>+V10+V12+V14</f>
        <v>34</v>
      </c>
      <c r="W4" s="61">
        <f>+U4-V4</f>
        <v>32</v>
      </c>
    </row>
    <row r="5" spans="1:34">
      <c r="A5" s="62" t="s">
        <v>9</v>
      </c>
      <c r="B5" s="49" t="s">
        <v>66</v>
      </c>
      <c r="C5" s="63" t="s">
        <v>67</v>
      </c>
      <c r="D5" s="199">
        <f>+Q14</f>
        <v>0</v>
      </c>
      <c r="E5" s="200">
        <f>+P14</f>
        <v>2</v>
      </c>
      <c r="F5" s="201"/>
      <c r="G5" s="202"/>
      <c r="H5" s="199">
        <f>P13</f>
        <v>2</v>
      </c>
      <c r="I5" s="200">
        <f>Q13</f>
        <v>1</v>
      </c>
      <c r="J5" s="199">
        <f>P11</f>
        <v>2</v>
      </c>
      <c r="K5" s="200">
        <f>Q11</f>
        <v>0</v>
      </c>
      <c r="L5" s="199"/>
      <c r="M5" s="200"/>
      <c r="N5" s="192">
        <f>IF(SUM(D5:M5)=0,"", COUNTIF(G4:G7,"2"))</f>
        <v>2</v>
      </c>
      <c r="O5" s="193">
        <f>IF(SUM(E5:N5)=0,"", COUNTIF(F4:F7,"2"))</f>
        <v>1</v>
      </c>
      <c r="P5" s="194">
        <f>IF(SUM(D5:M5)=0,"",SUM(G4:G7))</f>
        <v>4</v>
      </c>
      <c r="Q5" s="195">
        <f>IF(SUM(D5:M5)=0,"",SUM(F4:F7))</f>
        <v>3</v>
      </c>
      <c r="R5" s="196">
        <v>2</v>
      </c>
      <c r="S5" s="197"/>
      <c r="U5" s="198">
        <f>+U11+U13+V14</f>
        <v>64</v>
      </c>
      <c r="V5" s="60">
        <f>+V11+V13+U14</f>
        <v>58</v>
      </c>
      <c r="W5" s="61">
        <f>+U5-V5</f>
        <v>6</v>
      </c>
    </row>
    <row r="6" spans="1:34">
      <c r="A6" s="62" t="s">
        <v>10</v>
      </c>
      <c r="B6" s="49" t="s">
        <v>68</v>
      </c>
      <c r="C6" s="63" t="s">
        <v>26</v>
      </c>
      <c r="D6" s="199">
        <f>+Q10</f>
        <v>0</v>
      </c>
      <c r="E6" s="200">
        <f>+P10</f>
        <v>2</v>
      </c>
      <c r="F6" s="199">
        <f>Q13</f>
        <v>1</v>
      </c>
      <c r="G6" s="200">
        <f>P13</f>
        <v>2</v>
      </c>
      <c r="H6" s="201"/>
      <c r="I6" s="202"/>
      <c r="J6" s="199">
        <f>P15</f>
        <v>1</v>
      </c>
      <c r="K6" s="200">
        <f>Q15</f>
        <v>2</v>
      </c>
      <c r="L6" s="199"/>
      <c r="M6" s="200"/>
      <c r="N6" s="192">
        <f>IF(SUM(D6:M6)=0,"", COUNTIF(I4:I7,"2"))</f>
        <v>0</v>
      </c>
      <c r="O6" s="193">
        <f>IF(SUM(E6:N6)=0,"", COUNTIF(H4:H7,"2"))</f>
        <v>3</v>
      </c>
      <c r="P6" s="194">
        <f>IF(SUM(D6:M6)=0,"",SUM(I4:I7))</f>
        <v>2</v>
      </c>
      <c r="Q6" s="195">
        <f>IF(SUM(D6:M6)=0,"",SUM(H4:H7))</f>
        <v>6</v>
      </c>
      <c r="R6" s="196">
        <v>4</v>
      </c>
      <c r="S6" s="197"/>
      <c r="U6" s="198">
        <f>+V10+V13+U15</f>
        <v>55</v>
      </c>
      <c r="V6" s="60">
        <f>+U10+U13+V15</f>
        <v>76</v>
      </c>
      <c r="W6" s="61">
        <f>+U6-V6</f>
        <v>-21</v>
      </c>
    </row>
    <row r="7" spans="1:34" ht="15.75" thickBot="1">
      <c r="A7" s="76" t="s">
        <v>11</v>
      </c>
      <c r="B7" s="77" t="s">
        <v>69</v>
      </c>
      <c r="C7" s="78" t="s">
        <v>21</v>
      </c>
      <c r="D7" s="203">
        <f>Q12</f>
        <v>0</v>
      </c>
      <c r="E7" s="204">
        <f>P12</f>
        <v>2</v>
      </c>
      <c r="F7" s="203">
        <f>Q11</f>
        <v>0</v>
      </c>
      <c r="G7" s="204">
        <f>P11</f>
        <v>2</v>
      </c>
      <c r="H7" s="203">
        <f>Q15</f>
        <v>2</v>
      </c>
      <c r="I7" s="204">
        <f>P15</f>
        <v>1</v>
      </c>
      <c r="J7" s="205"/>
      <c r="K7" s="206"/>
      <c r="L7" s="203"/>
      <c r="M7" s="204"/>
      <c r="N7" s="207">
        <f>IF(SUM(D7:M7)=0,"", COUNTIF(K4:K7,"2"))</f>
        <v>1</v>
      </c>
      <c r="O7" s="208">
        <f>IF(SUM(E7:N7)=0,"", COUNTIF(J4:J7,"2"))</f>
        <v>2</v>
      </c>
      <c r="P7" s="209">
        <f>IF(SUM(D7:M8)=0,"",SUM(K4:K7))</f>
        <v>2</v>
      </c>
      <c r="Q7" s="210">
        <f>IF(SUM(D7:M7)=0,"",SUM(J4:J7))</f>
        <v>5</v>
      </c>
      <c r="R7" s="211">
        <v>3</v>
      </c>
      <c r="S7" s="212"/>
      <c r="U7" s="198">
        <f>+V11+V12+V15</f>
        <v>53</v>
      </c>
      <c r="V7" s="60">
        <f>+U11+U12+U15</f>
        <v>70</v>
      </c>
      <c r="W7" s="61">
        <f>+U7-V7</f>
        <v>-17</v>
      </c>
    </row>
    <row r="8" spans="1:34" ht="16.5" thickTop="1">
      <c r="A8" s="89"/>
      <c r="B8" s="90" t="s">
        <v>30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213"/>
      <c r="S8" s="92"/>
      <c r="U8" s="214"/>
      <c r="V8" s="95" t="s">
        <v>31</v>
      </c>
      <c r="W8" s="215">
        <f>SUM(W4:W7)</f>
        <v>0</v>
      </c>
      <c r="X8" s="95" t="str">
        <f>IF(W8=0,"OK","Virhe")</f>
        <v>OK</v>
      </c>
    </row>
    <row r="9" spans="1:34" ht="16.5" thickBot="1">
      <c r="A9" s="216"/>
      <c r="B9" s="97" t="s">
        <v>32</v>
      </c>
      <c r="C9" s="98"/>
      <c r="D9" s="98"/>
      <c r="E9" s="99"/>
      <c r="F9" s="217" t="s">
        <v>33</v>
      </c>
      <c r="G9" s="218"/>
      <c r="H9" s="219" t="s">
        <v>34</v>
      </c>
      <c r="I9" s="218"/>
      <c r="J9" s="219" t="s">
        <v>35</v>
      </c>
      <c r="K9" s="218"/>
      <c r="L9" s="219" t="s">
        <v>36</v>
      </c>
      <c r="M9" s="218"/>
      <c r="N9" s="219" t="s">
        <v>37</v>
      </c>
      <c r="O9" s="218"/>
      <c r="P9" s="220" t="s">
        <v>38</v>
      </c>
      <c r="Q9" s="221"/>
      <c r="S9" s="222"/>
      <c r="U9" s="223" t="s">
        <v>18</v>
      </c>
      <c r="V9" s="224"/>
      <c r="W9" s="47" t="s">
        <v>19</v>
      </c>
    </row>
    <row r="10" spans="1:34" ht="15.75">
      <c r="A10" s="225" t="s">
        <v>70</v>
      </c>
      <c r="B10" s="126" t="str">
        <f>IF(B4&gt;"",B4,"")</f>
        <v>Jukka Dahlström</v>
      </c>
      <c r="C10" s="226" t="str">
        <f>IF(B6&gt;"",B6,"")</f>
        <v>Jukka Lindroos</v>
      </c>
      <c r="D10" s="91"/>
      <c r="E10" s="114"/>
      <c r="F10" s="227">
        <v>7</v>
      </c>
      <c r="G10" s="228"/>
      <c r="H10" s="229">
        <v>7</v>
      </c>
      <c r="I10" s="230"/>
      <c r="J10" s="229"/>
      <c r="K10" s="230"/>
      <c r="L10" s="229"/>
      <c r="M10" s="230"/>
      <c r="N10" s="231"/>
      <c r="O10" s="230"/>
      <c r="P10" s="232">
        <f t="shared" ref="P10:P15" si="0">IF(COUNT(F10:N10)=0,"", COUNTIF(F10:N10,"&gt;=0"))</f>
        <v>2</v>
      </c>
      <c r="Q10" s="233">
        <f t="shared" ref="Q10:Q15" si="1">IF(COUNT(F10:N10)=0,"",(IF(LEFT(F10,1)="-",1,0)+IF(LEFT(H10,1)="-",1,0)+IF(LEFT(J10,1)="-",1,0)+IF(LEFT(L10,1)="-",1,0)+IF(LEFT(N10,1)="-",1,0)))</f>
        <v>0</v>
      </c>
      <c r="R10" s="234"/>
      <c r="S10" s="235"/>
      <c r="U10" s="236">
        <f t="shared" ref="U10:V15" si="2">+Y10+AA10+AC10+AE10+AG10</f>
        <v>22</v>
      </c>
      <c r="V10" s="237">
        <f t="shared" si="2"/>
        <v>14</v>
      </c>
      <c r="W10" s="238">
        <f t="shared" ref="W10:W15" si="3">+U10-V10</f>
        <v>8</v>
      </c>
      <c r="Y10" s="123">
        <f>IF(F10="",0,IF(LEFT(F10,1)="-",ABS(F10),(IF(F10&gt;9,F10+2,11))))</f>
        <v>11</v>
      </c>
      <c r="Z10" s="124">
        <f t="shared" ref="Z10:Z15" si="4">IF(F10="",0,IF(LEFT(F10,1)="-",(IF(ABS(F10)&gt;9,(ABS(F10)+2),11)),F10))</f>
        <v>7</v>
      </c>
      <c r="AA10" s="123">
        <f>IF(H10="",0,IF(LEFT(H10,1)="-",ABS(H10),(IF(H10&gt;9,H10+2,11))))</f>
        <v>11</v>
      </c>
      <c r="AB10" s="124">
        <f t="shared" ref="AB10:AB15" si="5">IF(H10="",0,IF(LEFT(H10,1)="-",(IF(ABS(H10)&gt;9,(ABS(H10)+2),11)),H10))</f>
        <v>7</v>
      </c>
      <c r="AC10" s="123">
        <f>IF(J10="",0,IF(LEFT(J10,1)="-",ABS(J10),(IF(J10&gt;9,J10+2,11))))</f>
        <v>0</v>
      </c>
      <c r="AD10" s="124">
        <f t="shared" ref="AD10:AD15" si="6">IF(J10="",0,IF(LEFT(J10,1)="-",(IF(ABS(J10)&gt;9,(ABS(J10)+2),11)),J10))</f>
        <v>0</v>
      </c>
      <c r="AE10" s="123">
        <f>IF(L10="",0,IF(LEFT(L10,1)="-",ABS(L10),(IF(L10&gt;9,L10+2,11))))</f>
        <v>0</v>
      </c>
      <c r="AF10" s="124">
        <f t="shared" ref="AF10:AF15" si="7">IF(L10="",0,IF(LEFT(L10,1)="-",(IF(ABS(L10)&gt;9,(ABS(L10)+2),11)),L10))</f>
        <v>0</v>
      </c>
      <c r="AG10" s="123">
        <f t="shared" ref="AG10:AG15" si="8">IF(N10="",0,IF(LEFT(N10,1)="-",ABS(N10),(IF(N10&gt;9,N10+2,11))))</f>
        <v>0</v>
      </c>
      <c r="AH10" s="124">
        <f t="shared" ref="AH10:AH15" si="9">IF(N10="",0,IF(LEFT(N10,1)="-",(IF(ABS(N10)&gt;9,(ABS(N10)+2),11)),N10))</f>
        <v>0</v>
      </c>
    </row>
    <row r="11" spans="1:34" ht="15.75">
      <c r="A11" s="225" t="s">
        <v>71</v>
      </c>
      <c r="B11" s="126" t="str">
        <f>IF(B5&gt;"",B5,"")</f>
        <v>Peter Norrbo</v>
      </c>
      <c r="C11" s="113" t="str">
        <f>IF(B7&gt;"",B7,"")</f>
        <v>Esa Wallius</v>
      </c>
      <c r="D11" s="127"/>
      <c r="E11" s="114"/>
      <c r="F11" s="239">
        <v>8</v>
      </c>
      <c r="G11" s="240"/>
      <c r="H11" s="239">
        <v>11</v>
      </c>
      <c r="I11" s="240"/>
      <c r="J11" s="239"/>
      <c r="K11" s="240"/>
      <c r="L11" s="239"/>
      <c r="M11" s="240"/>
      <c r="N11" s="239"/>
      <c r="O11" s="240"/>
      <c r="P11" s="232">
        <f t="shared" si="0"/>
        <v>2</v>
      </c>
      <c r="Q11" s="233">
        <f t="shared" si="1"/>
        <v>0</v>
      </c>
      <c r="R11" s="153"/>
      <c r="S11" s="241"/>
      <c r="U11" s="236">
        <f t="shared" si="2"/>
        <v>24</v>
      </c>
      <c r="V11" s="237">
        <f t="shared" si="2"/>
        <v>19</v>
      </c>
      <c r="W11" s="238">
        <f t="shared" si="3"/>
        <v>5</v>
      </c>
      <c r="Y11" s="134">
        <f>IF(F11="",0,IF(LEFT(F11,1)="-",ABS(F11),(IF(F11&gt;9,F11+2,11))))</f>
        <v>11</v>
      </c>
      <c r="Z11" s="135">
        <f t="shared" si="4"/>
        <v>8</v>
      </c>
      <c r="AA11" s="134">
        <f>IF(H11="",0,IF(LEFT(H11,1)="-",ABS(H11),(IF(H11&gt;9,H11+2,11))))</f>
        <v>13</v>
      </c>
      <c r="AB11" s="135">
        <f t="shared" si="5"/>
        <v>11</v>
      </c>
      <c r="AC11" s="134">
        <f>IF(J11="",0,IF(LEFT(J11,1)="-",ABS(J11),(IF(J11&gt;9,J11+2,11))))</f>
        <v>0</v>
      </c>
      <c r="AD11" s="135">
        <f t="shared" si="6"/>
        <v>0</v>
      </c>
      <c r="AE11" s="134">
        <f>IF(L11="",0,IF(LEFT(L11,1)="-",ABS(L11),(IF(L11&gt;9,L11+2,11))))</f>
        <v>0</v>
      </c>
      <c r="AF11" s="135">
        <f t="shared" si="7"/>
        <v>0</v>
      </c>
      <c r="AG11" s="134">
        <f t="shared" si="8"/>
        <v>0</v>
      </c>
      <c r="AH11" s="135">
        <f t="shared" si="9"/>
        <v>0</v>
      </c>
    </row>
    <row r="12" spans="1:34" ht="16.5" thickBot="1">
      <c r="A12" s="225" t="s">
        <v>72</v>
      </c>
      <c r="B12" s="151" t="str">
        <f>IF(B4&gt;"",B4,"")</f>
        <v>Jukka Dahlström</v>
      </c>
      <c r="C12" s="152" t="str">
        <f>IF(B7&gt;"",B7,"")</f>
        <v>Esa Wallius</v>
      </c>
      <c r="D12" s="98"/>
      <c r="E12" s="99"/>
      <c r="F12" s="242">
        <v>4</v>
      </c>
      <c r="G12" s="243"/>
      <c r="H12" s="242">
        <v>4</v>
      </c>
      <c r="I12" s="243"/>
      <c r="J12" s="242"/>
      <c r="K12" s="243"/>
      <c r="L12" s="242"/>
      <c r="M12" s="243"/>
      <c r="N12" s="242"/>
      <c r="O12" s="243"/>
      <c r="P12" s="232">
        <f t="shared" si="0"/>
        <v>2</v>
      </c>
      <c r="Q12" s="233">
        <f t="shared" si="1"/>
        <v>0</v>
      </c>
      <c r="R12" s="153"/>
      <c r="S12" s="241"/>
      <c r="U12" s="236">
        <f t="shared" si="2"/>
        <v>22</v>
      </c>
      <c r="V12" s="237">
        <f t="shared" si="2"/>
        <v>8</v>
      </c>
      <c r="W12" s="238">
        <f t="shared" si="3"/>
        <v>14</v>
      </c>
      <c r="Y12" s="134">
        <f t="shared" ref="Y12:AE15" si="10">IF(F12="",0,IF(LEFT(F12,1)="-",ABS(F12),(IF(F12&gt;9,F12+2,11))))</f>
        <v>11</v>
      </c>
      <c r="Z12" s="135">
        <f t="shared" si="4"/>
        <v>4</v>
      </c>
      <c r="AA12" s="134">
        <f t="shared" si="10"/>
        <v>11</v>
      </c>
      <c r="AB12" s="135">
        <f t="shared" si="5"/>
        <v>4</v>
      </c>
      <c r="AC12" s="134">
        <f t="shared" si="10"/>
        <v>0</v>
      </c>
      <c r="AD12" s="135">
        <f t="shared" si="6"/>
        <v>0</v>
      </c>
      <c r="AE12" s="134">
        <f t="shared" si="10"/>
        <v>0</v>
      </c>
      <c r="AF12" s="135">
        <f t="shared" si="7"/>
        <v>0</v>
      </c>
      <c r="AG12" s="134">
        <f t="shared" si="8"/>
        <v>0</v>
      </c>
      <c r="AH12" s="135">
        <f t="shared" si="9"/>
        <v>0</v>
      </c>
    </row>
    <row r="13" spans="1:34" ht="15.75">
      <c r="A13" s="225" t="s">
        <v>73</v>
      </c>
      <c r="B13" s="126" t="str">
        <f>IF(B5&gt;"",B5,"")</f>
        <v>Peter Norrbo</v>
      </c>
      <c r="C13" s="113" t="str">
        <f>IF(B6&gt;"",B6,"")</f>
        <v>Jukka Lindroos</v>
      </c>
      <c r="D13" s="91"/>
      <c r="E13" s="114"/>
      <c r="F13" s="229">
        <v>2</v>
      </c>
      <c r="G13" s="230"/>
      <c r="H13" s="229">
        <v>-6</v>
      </c>
      <c r="I13" s="230"/>
      <c r="J13" s="229">
        <v>4</v>
      </c>
      <c r="K13" s="230"/>
      <c r="L13" s="229"/>
      <c r="M13" s="230"/>
      <c r="N13" s="229"/>
      <c r="O13" s="230"/>
      <c r="P13" s="232">
        <f t="shared" si="0"/>
        <v>2</v>
      </c>
      <c r="Q13" s="233">
        <f t="shared" si="1"/>
        <v>1</v>
      </c>
      <c r="R13" s="153"/>
      <c r="S13" s="241"/>
      <c r="U13" s="236">
        <f t="shared" si="2"/>
        <v>28</v>
      </c>
      <c r="V13" s="237">
        <f t="shared" si="2"/>
        <v>17</v>
      </c>
      <c r="W13" s="238">
        <f t="shared" si="3"/>
        <v>11</v>
      </c>
      <c r="Y13" s="134">
        <f t="shared" si="10"/>
        <v>11</v>
      </c>
      <c r="Z13" s="135">
        <f t="shared" si="4"/>
        <v>2</v>
      </c>
      <c r="AA13" s="134">
        <f t="shared" si="10"/>
        <v>6</v>
      </c>
      <c r="AB13" s="135">
        <f t="shared" si="5"/>
        <v>11</v>
      </c>
      <c r="AC13" s="134">
        <f t="shared" si="10"/>
        <v>11</v>
      </c>
      <c r="AD13" s="135">
        <f t="shared" si="6"/>
        <v>4</v>
      </c>
      <c r="AE13" s="134">
        <f t="shared" si="10"/>
        <v>0</v>
      </c>
      <c r="AF13" s="135">
        <f t="shared" si="7"/>
        <v>0</v>
      </c>
      <c r="AG13" s="134">
        <f t="shared" si="8"/>
        <v>0</v>
      </c>
      <c r="AH13" s="135">
        <f t="shared" si="9"/>
        <v>0</v>
      </c>
    </row>
    <row r="14" spans="1:34" ht="15.75">
      <c r="A14" s="225" t="s">
        <v>74</v>
      </c>
      <c r="B14" s="126" t="str">
        <f>IF(B4&gt;"",B4,"")</f>
        <v>Jukka Dahlström</v>
      </c>
      <c r="C14" s="113" t="str">
        <f>IF(B5&gt;"",B5,"")</f>
        <v>Peter Norrbo</v>
      </c>
      <c r="D14" s="127"/>
      <c r="E14" s="114"/>
      <c r="F14" s="239">
        <v>6</v>
      </c>
      <c r="G14" s="240"/>
      <c r="H14" s="239">
        <v>6</v>
      </c>
      <c r="I14" s="240"/>
      <c r="J14" s="244"/>
      <c r="K14" s="240"/>
      <c r="L14" s="239"/>
      <c r="M14" s="240"/>
      <c r="N14" s="239"/>
      <c r="O14" s="240"/>
      <c r="P14" s="232">
        <f t="shared" si="0"/>
        <v>2</v>
      </c>
      <c r="Q14" s="233">
        <f t="shared" si="1"/>
        <v>0</v>
      </c>
      <c r="R14" s="153"/>
      <c r="S14" s="241"/>
      <c r="U14" s="236">
        <f t="shared" si="2"/>
        <v>22</v>
      </c>
      <c r="V14" s="237">
        <f t="shared" si="2"/>
        <v>12</v>
      </c>
      <c r="W14" s="238">
        <f t="shared" si="3"/>
        <v>10</v>
      </c>
      <c r="Y14" s="134">
        <f t="shared" si="10"/>
        <v>11</v>
      </c>
      <c r="Z14" s="135">
        <f t="shared" si="4"/>
        <v>6</v>
      </c>
      <c r="AA14" s="134">
        <f t="shared" si="10"/>
        <v>11</v>
      </c>
      <c r="AB14" s="135">
        <f t="shared" si="5"/>
        <v>6</v>
      </c>
      <c r="AC14" s="134">
        <f t="shared" si="10"/>
        <v>0</v>
      </c>
      <c r="AD14" s="135">
        <f t="shared" si="6"/>
        <v>0</v>
      </c>
      <c r="AE14" s="134">
        <f t="shared" si="10"/>
        <v>0</v>
      </c>
      <c r="AF14" s="135">
        <f t="shared" si="7"/>
        <v>0</v>
      </c>
      <c r="AG14" s="134">
        <f t="shared" si="8"/>
        <v>0</v>
      </c>
      <c r="AH14" s="135">
        <f t="shared" si="9"/>
        <v>0</v>
      </c>
    </row>
    <row r="15" spans="1:34" ht="16.5" thickBot="1">
      <c r="A15" s="245" t="s">
        <v>75</v>
      </c>
      <c r="B15" s="246" t="str">
        <f>IF(B6&gt;"",B6,"")</f>
        <v>Jukka Lindroos</v>
      </c>
      <c r="C15" s="247" t="str">
        <f>IF(B7&gt;"",B7,"")</f>
        <v>Esa Wallius</v>
      </c>
      <c r="D15" s="159"/>
      <c r="E15" s="160"/>
      <c r="F15" s="248">
        <v>-7</v>
      </c>
      <c r="G15" s="249"/>
      <c r="H15" s="248">
        <v>4</v>
      </c>
      <c r="I15" s="249"/>
      <c r="J15" s="248">
        <v>-6</v>
      </c>
      <c r="K15" s="249"/>
      <c r="L15" s="248"/>
      <c r="M15" s="249"/>
      <c r="N15" s="248"/>
      <c r="O15" s="249"/>
      <c r="P15" s="250">
        <f t="shared" si="0"/>
        <v>1</v>
      </c>
      <c r="Q15" s="251">
        <f t="shared" si="1"/>
        <v>2</v>
      </c>
      <c r="R15" s="163"/>
      <c r="S15" s="252"/>
      <c r="U15" s="236">
        <f t="shared" si="2"/>
        <v>24</v>
      </c>
      <c r="V15" s="237">
        <f t="shared" si="2"/>
        <v>26</v>
      </c>
      <c r="W15" s="238">
        <f t="shared" si="3"/>
        <v>-2</v>
      </c>
      <c r="Y15" s="149">
        <f t="shared" si="10"/>
        <v>7</v>
      </c>
      <c r="Z15" s="150">
        <f t="shared" si="4"/>
        <v>11</v>
      </c>
      <c r="AA15" s="149">
        <f t="shared" si="10"/>
        <v>11</v>
      </c>
      <c r="AB15" s="150">
        <f t="shared" si="5"/>
        <v>4</v>
      </c>
      <c r="AC15" s="149">
        <f t="shared" si="10"/>
        <v>6</v>
      </c>
      <c r="AD15" s="150">
        <f t="shared" si="6"/>
        <v>11</v>
      </c>
      <c r="AE15" s="149">
        <f t="shared" si="10"/>
        <v>0</v>
      </c>
      <c r="AF15" s="150">
        <f t="shared" si="7"/>
        <v>0</v>
      </c>
      <c r="AG15" s="149">
        <f t="shared" si="8"/>
        <v>0</v>
      </c>
      <c r="AH15" s="150">
        <f t="shared" si="9"/>
        <v>0</v>
      </c>
    </row>
    <row r="16" spans="1:34" ht="16.5" thickTop="1" thickBot="1"/>
    <row r="17" spans="1:34" ht="16.5" thickTop="1">
      <c r="A17" s="1"/>
      <c r="B17" s="2" t="s">
        <v>60</v>
      </c>
      <c r="C17" s="3"/>
      <c r="D17" s="3"/>
      <c r="E17" s="3"/>
      <c r="F17" s="170"/>
      <c r="G17" s="3"/>
      <c r="H17" s="171" t="s">
        <v>0</v>
      </c>
      <c r="I17" s="172"/>
      <c r="J17" s="173" t="s">
        <v>61</v>
      </c>
      <c r="K17" s="7"/>
      <c r="L17" s="7"/>
      <c r="M17" s="8"/>
      <c r="N17" s="9" t="s">
        <v>62</v>
      </c>
      <c r="O17" s="10"/>
      <c r="P17" s="10"/>
      <c r="Q17" s="11">
        <v>2</v>
      </c>
      <c r="R17" s="11"/>
      <c r="S17" s="253"/>
      <c r="T17" s="154"/>
    </row>
    <row r="18" spans="1:34" ht="16.5" thickBot="1">
      <c r="A18" s="15"/>
      <c r="B18" s="16" t="s">
        <v>63</v>
      </c>
      <c r="C18" s="17" t="s">
        <v>3</v>
      </c>
      <c r="D18" s="18"/>
      <c r="E18" s="19"/>
      <c r="F18" s="176"/>
      <c r="G18" s="177" t="s">
        <v>4</v>
      </c>
      <c r="H18" s="21"/>
      <c r="I18" s="21"/>
      <c r="J18" s="178">
        <v>43177</v>
      </c>
      <c r="K18" s="178"/>
      <c r="L18" s="178"/>
      <c r="M18" s="179"/>
      <c r="N18" s="24" t="s">
        <v>5</v>
      </c>
      <c r="O18" s="26"/>
      <c r="P18" s="26"/>
      <c r="Q18" s="182"/>
      <c r="R18" s="182"/>
      <c r="S18" s="183"/>
      <c r="T18" s="154"/>
    </row>
    <row r="19" spans="1:34" ht="16.5" thickTop="1">
      <c r="A19" s="254"/>
      <c r="B19" s="33" t="s">
        <v>6</v>
      </c>
      <c r="C19" s="34" t="s">
        <v>7</v>
      </c>
      <c r="D19" s="255" t="s">
        <v>8</v>
      </c>
      <c r="E19" s="256"/>
      <c r="F19" s="255" t="s">
        <v>9</v>
      </c>
      <c r="G19" s="256"/>
      <c r="H19" s="255" t="s">
        <v>10</v>
      </c>
      <c r="I19" s="256"/>
      <c r="J19" s="255" t="s">
        <v>11</v>
      </c>
      <c r="K19" s="256"/>
      <c r="L19" s="255" t="s">
        <v>12</v>
      </c>
      <c r="M19" s="256"/>
      <c r="N19" s="257" t="s">
        <v>14</v>
      </c>
      <c r="O19" s="258" t="s">
        <v>15</v>
      </c>
      <c r="P19" s="259" t="s">
        <v>16</v>
      </c>
      <c r="Q19" s="260"/>
      <c r="R19" s="261" t="s">
        <v>17</v>
      </c>
      <c r="S19" s="262"/>
      <c r="T19" s="154"/>
      <c r="U19" s="263" t="s">
        <v>18</v>
      </c>
      <c r="V19" s="264"/>
      <c r="W19" s="265" t="s">
        <v>19</v>
      </c>
    </row>
    <row r="20" spans="1:34">
      <c r="A20" s="266" t="s">
        <v>8</v>
      </c>
      <c r="B20" s="267" t="s">
        <v>76</v>
      </c>
      <c r="C20" s="268" t="s">
        <v>23</v>
      </c>
      <c r="D20" s="269"/>
      <c r="E20" s="270"/>
      <c r="F20" s="271">
        <f>P36</f>
        <v>1</v>
      </c>
      <c r="G20" s="272">
        <f>Q36</f>
        <v>2</v>
      </c>
      <c r="H20" s="271">
        <f>P32</f>
        <v>2</v>
      </c>
      <c r="I20" s="272">
        <f>Q32</f>
        <v>0</v>
      </c>
      <c r="J20" s="271">
        <f>P30</f>
        <v>2</v>
      </c>
      <c r="K20" s="272">
        <f>Q30</f>
        <v>1</v>
      </c>
      <c r="L20" s="271">
        <f>P27</f>
        <v>2</v>
      </c>
      <c r="M20" s="272">
        <f>Q27</f>
        <v>0</v>
      </c>
      <c r="N20" s="273">
        <f>IF(SUM(D20:M20)=0, "", COUNTIF(E20:E24,2))</f>
        <v>3</v>
      </c>
      <c r="O20" s="274">
        <f>IF(SUM(D20:M20)=0,"", COUNTIF(D20:D24,2))</f>
        <v>1</v>
      </c>
      <c r="P20" s="194">
        <f>IF(SUM(D20:M20)=0,"",SUM(E20:E24))</f>
        <v>7</v>
      </c>
      <c r="Q20" s="195">
        <f>IF(SUM(D20:M20)=0,"",SUM(D20:D24))</f>
        <v>3</v>
      </c>
      <c r="R20" s="275">
        <v>2</v>
      </c>
      <c r="S20" s="276"/>
      <c r="T20" s="154"/>
      <c r="U20" s="277">
        <f>+U27+U30+U32+U36</f>
        <v>103</v>
      </c>
      <c r="V20" s="278">
        <f>+V27+V30+V32+V36</f>
        <v>80</v>
      </c>
      <c r="W20" s="61">
        <f>+U20-V20</f>
        <v>23</v>
      </c>
    </row>
    <row r="21" spans="1:34">
      <c r="A21" s="279" t="s">
        <v>9</v>
      </c>
      <c r="B21" s="267" t="s">
        <v>77</v>
      </c>
      <c r="C21" s="268" t="s">
        <v>65</v>
      </c>
      <c r="D21" s="280">
        <f>Q36</f>
        <v>2</v>
      </c>
      <c r="E21" s="281">
        <f>P36</f>
        <v>1</v>
      </c>
      <c r="F21" s="282"/>
      <c r="G21" s="283"/>
      <c r="H21" s="284">
        <f>P34</f>
        <v>2</v>
      </c>
      <c r="I21" s="285">
        <f>Q34</f>
        <v>0</v>
      </c>
      <c r="J21" s="284">
        <f>P28</f>
        <v>2</v>
      </c>
      <c r="K21" s="285">
        <f>Q28</f>
        <v>0</v>
      </c>
      <c r="L21" s="284">
        <f>P31</f>
        <v>2</v>
      </c>
      <c r="M21" s="285">
        <f>Q31</f>
        <v>0</v>
      </c>
      <c r="N21" s="273">
        <f>IF(SUM(D21:M21)=0, "", COUNTIF(G20:G24,2))</f>
        <v>4</v>
      </c>
      <c r="O21" s="274">
        <f>IF(SUM(D21:M21)=0,"", COUNTIF(F20:F24,2))</f>
        <v>0</v>
      </c>
      <c r="P21" s="194">
        <f>IF(SUM(D21:M21)=0,"",SUM(G20:G24))</f>
        <v>8</v>
      </c>
      <c r="Q21" s="195">
        <f>IF(SUM(D21:M21)=0,"",SUM(F20:F24))</f>
        <v>1</v>
      </c>
      <c r="R21" s="275">
        <v>1</v>
      </c>
      <c r="S21" s="276"/>
      <c r="T21" s="154"/>
      <c r="U21" s="277">
        <f>+U28+U31+U34+V36</f>
        <v>90</v>
      </c>
      <c r="V21" s="278">
        <f>+V28+V31+V34+U36</f>
        <v>68</v>
      </c>
      <c r="W21" s="61">
        <f>+U21-V21</f>
        <v>22</v>
      </c>
    </row>
    <row r="22" spans="1:34">
      <c r="A22" s="279" t="s">
        <v>10</v>
      </c>
      <c r="B22" s="267" t="s">
        <v>78</v>
      </c>
      <c r="C22" s="268" t="s">
        <v>21</v>
      </c>
      <c r="D22" s="286">
        <f>Q32</f>
        <v>0</v>
      </c>
      <c r="E22" s="281">
        <f>P32</f>
        <v>2</v>
      </c>
      <c r="F22" s="286">
        <f>Q34</f>
        <v>0</v>
      </c>
      <c r="G22" s="281">
        <f>P34</f>
        <v>2</v>
      </c>
      <c r="H22" s="282"/>
      <c r="I22" s="283"/>
      <c r="J22" s="284">
        <f>P35</f>
        <v>1</v>
      </c>
      <c r="K22" s="285">
        <f>Q35</f>
        <v>2</v>
      </c>
      <c r="L22" s="284">
        <f>P29</f>
        <v>2</v>
      </c>
      <c r="M22" s="285">
        <f>Q29</f>
        <v>0</v>
      </c>
      <c r="N22" s="273">
        <f>IF(SUM(D22:M22)=0, "", COUNTIF(I20:I24,2))</f>
        <v>1</v>
      </c>
      <c r="O22" s="274">
        <f>IF(SUM(D22:M22)=0,"", COUNTIF(H20:H24,2))</f>
        <v>3</v>
      </c>
      <c r="P22" s="194">
        <f>IF(SUM(D22:M22)=0,"",SUM(I20:I24))</f>
        <v>3</v>
      </c>
      <c r="Q22" s="195">
        <f>IF(SUM(D22:M22)=0,"",SUM(H20:H24))</f>
        <v>6</v>
      </c>
      <c r="R22" s="275">
        <v>4</v>
      </c>
      <c r="S22" s="276"/>
      <c r="T22" s="154"/>
      <c r="U22" s="277">
        <f>+U29+V32+V34+U35</f>
        <v>68</v>
      </c>
      <c r="V22" s="278">
        <f>+V29+U32+U34+V35</f>
        <v>90</v>
      </c>
      <c r="W22" s="61">
        <f>+U22-V22</f>
        <v>-22</v>
      </c>
    </row>
    <row r="23" spans="1:34">
      <c r="A23" s="279" t="s">
        <v>11</v>
      </c>
      <c r="B23" s="267" t="s">
        <v>79</v>
      </c>
      <c r="C23" s="268" t="s">
        <v>26</v>
      </c>
      <c r="D23" s="286">
        <f>Q30</f>
        <v>1</v>
      </c>
      <c r="E23" s="281">
        <f>P30</f>
        <v>2</v>
      </c>
      <c r="F23" s="286">
        <f>Q28</f>
        <v>0</v>
      </c>
      <c r="G23" s="281">
        <f>P28</f>
        <v>2</v>
      </c>
      <c r="H23" s="286">
        <f>Q35</f>
        <v>2</v>
      </c>
      <c r="I23" s="281">
        <f>P35</f>
        <v>1</v>
      </c>
      <c r="J23" s="282"/>
      <c r="K23" s="283"/>
      <c r="L23" s="284">
        <f>P33</f>
        <v>2</v>
      </c>
      <c r="M23" s="285">
        <f>Q33</f>
        <v>1</v>
      </c>
      <c r="N23" s="273">
        <f>IF(SUM(D23:M23)=0, "", COUNTIF(K20:K24,2))</f>
        <v>2</v>
      </c>
      <c r="O23" s="274">
        <f>IF(SUM(D23:M23)=0,"", COUNTIF(J20:J24,2))</f>
        <v>2</v>
      </c>
      <c r="P23" s="194">
        <f>IF(SUM(D23:M23)=0,"",SUM(K20:K24))</f>
        <v>5</v>
      </c>
      <c r="Q23" s="195">
        <f>IF(SUM(D23:M23)=0,"",SUM(J20:J24))</f>
        <v>6</v>
      </c>
      <c r="R23" s="275">
        <v>3</v>
      </c>
      <c r="S23" s="276"/>
      <c r="T23" s="154"/>
      <c r="U23" s="277">
        <f>+V28+V30+U33+V35</f>
        <v>110</v>
      </c>
      <c r="V23" s="278">
        <f>+U28+U30+V33+U35</f>
        <v>104</v>
      </c>
      <c r="W23" s="61">
        <f>+U23-V23</f>
        <v>6</v>
      </c>
    </row>
    <row r="24" spans="1:34" ht="15.75" thickBot="1">
      <c r="A24" s="287" t="s">
        <v>12</v>
      </c>
      <c r="B24" s="288" t="s">
        <v>80</v>
      </c>
      <c r="C24" s="289" t="s">
        <v>26</v>
      </c>
      <c r="D24" s="290">
        <f>Q27</f>
        <v>0</v>
      </c>
      <c r="E24" s="291">
        <f>P27</f>
        <v>2</v>
      </c>
      <c r="F24" s="290">
        <f>Q31</f>
        <v>0</v>
      </c>
      <c r="G24" s="291">
        <f>P31</f>
        <v>2</v>
      </c>
      <c r="H24" s="290">
        <f>Q29</f>
        <v>0</v>
      </c>
      <c r="I24" s="291">
        <f>P29</f>
        <v>2</v>
      </c>
      <c r="J24" s="290">
        <f>Q33</f>
        <v>1</v>
      </c>
      <c r="K24" s="291">
        <f>P33</f>
        <v>2</v>
      </c>
      <c r="L24" s="292"/>
      <c r="M24" s="293"/>
      <c r="N24" s="294">
        <f>IF(SUM(D24:M24)=0, "", COUNTIF(M20:M24,2))</f>
        <v>0</v>
      </c>
      <c r="O24" s="291">
        <f>IF(SUM(D24:M24)=0,"", COUNTIF(L20:L24,2))</f>
        <v>4</v>
      </c>
      <c r="P24" s="209">
        <f>IF(SUM(D24:M24)=0,"",SUM(M20:M24))</f>
        <v>1</v>
      </c>
      <c r="Q24" s="210">
        <f>IF(SUM(D24:M24)=0,"",SUM(L20:L24))</f>
        <v>8</v>
      </c>
      <c r="R24" s="295">
        <v>5</v>
      </c>
      <c r="S24" s="296"/>
      <c r="T24" s="154"/>
      <c r="U24" s="277">
        <f>+V27+V29+V31+V33</f>
        <v>69</v>
      </c>
      <c r="V24" s="278">
        <f>+U27+U29+U31+U33</f>
        <v>98</v>
      </c>
      <c r="W24" s="61">
        <f>+U24-V24</f>
        <v>-29</v>
      </c>
    </row>
    <row r="25" spans="1:34" ht="16.5" thickTop="1">
      <c r="A25" s="297"/>
      <c r="B25" s="90" t="s">
        <v>30</v>
      </c>
      <c r="D25" s="298"/>
      <c r="E25" s="298"/>
      <c r="F25" s="299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300"/>
      <c r="S25" s="300"/>
      <c r="T25" s="301"/>
      <c r="U25" s="302"/>
      <c r="V25" s="303" t="s">
        <v>31</v>
      </c>
      <c r="W25" s="215">
        <f>SUM(W20:W24)</f>
        <v>0</v>
      </c>
      <c r="X25" s="95" t="str">
        <f>IF(W25=0,"OK","Virhe")</f>
        <v>OK</v>
      </c>
      <c r="Y25" s="95"/>
    </row>
    <row r="26" spans="1:34" ht="16.5" thickBot="1">
      <c r="A26" s="304"/>
      <c r="B26" s="97" t="s">
        <v>32</v>
      </c>
      <c r="C26" s="305"/>
      <c r="D26" s="305"/>
      <c r="E26" s="306"/>
      <c r="F26" s="307" t="s">
        <v>33</v>
      </c>
      <c r="G26" s="308"/>
      <c r="H26" s="309" t="s">
        <v>34</v>
      </c>
      <c r="I26" s="308"/>
      <c r="J26" s="309" t="s">
        <v>35</v>
      </c>
      <c r="K26" s="308"/>
      <c r="L26" s="309" t="s">
        <v>36</v>
      </c>
      <c r="M26" s="308"/>
      <c r="N26" s="309" t="s">
        <v>37</v>
      </c>
      <c r="O26" s="308"/>
      <c r="P26" s="307" t="s">
        <v>38</v>
      </c>
      <c r="Q26" s="310"/>
      <c r="R26" s="234"/>
      <c r="S26" s="311"/>
      <c r="T26" s="312"/>
      <c r="U26" s="313" t="s">
        <v>18</v>
      </c>
      <c r="V26" s="314"/>
      <c r="W26" s="315" t="s">
        <v>81</v>
      </c>
    </row>
    <row r="27" spans="1:34" ht="15.75">
      <c r="A27" s="316" t="s">
        <v>47</v>
      </c>
      <c r="B27" s="112" t="str">
        <f>IF(B20&gt;"",B20,"")</f>
        <v>Mika Heljala</v>
      </c>
      <c r="C27" s="113" t="str">
        <f>IF(B24&gt;"",B24,"")</f>
        <v>Ville Tuomela</v>
      </c>
      <c r="D27" s="317"/>
      <c r="E27" s="318"/>
      <c r="F27" s="115">
        <v>4</v>
      </c>
      <c r="G27" s="116"/>
      <c r="H27" s="115">
        <v>9</v>
      </c>
      <c r="I27" s="116"/>
      <c r="J27" s="117"/>
      <c r="K27" s="116"/>
      <c r="L27" s="115"/>
      <c r="M27" s="116"/>
      <c r="N27" s="115"/>
      <c r="O27" s="116"/>
      <c r="P27" s="319">
        <f>IF(COUNTA(F27:N27)=0,"", COUNTIF(F27:N27,"&gt;=0"))</f>
        <v>2</v>
      </c>
      <c r="Q27" s="320">
        <f>IF(COUNTA(F27:N27)=0,"",(IF(LEFT(F27,1)="-",1,0)+IF(LEFT(H27,1)="-",1,0)+IF(LEFT(J27,1)="-",1,0)+IF(LEFT(L27,1)="-",1,0)+IF(LEFT(N27,1)="-",1,0)))</f>
        <v>0</v>
      </c>
      <c r="R27" s="153"/>
      <c r="S27" s="154"/>
      <c r="T27" s="312"/>
      <c r="U27" s="321">
        <f t="shared" ref="U27:V36" si="11">+Y27+AA27+AC27+AE27+AG27</f>
        <v>22</v>
      </c>
      <c r="V27" s="322">
        <f t="shared" si="11"/>
        <v>13</v>
      </c>
      <c r="W27" s="323">
        <f t="shared" ref="W27:W36" si="12">+U27-V27</f>
        <v>9</v>
      </c>
      <c r="Y27" s="123">
        <f t="shared" ref="Y27:Y36" si="13">IF(F27="",0,IF(LEFT(F27,1)="-",ABS(F27),(IF(F27&gt;9,F27+2,11))))</f>
        <v>11</v>
      </c>
      <c r="Z27" s="124">
        <f t="shared" ref="Z27:Z32" si="14">IF(F27="",0,IF(LEFT(F27,1)="-",(IF(ABS(F27)&gt;9,(ABS(F27)+2),11)),F27))</f>
        <v>4</v>
      </c>
      <c r="AA27" s="123">
        <f t="shared" ref="AA27:AA36" si="15">IF(H27="",0,IF(LEFT(H27,1)="-",ABS(H27),(IF(H27&gt;9,H27+2,11))))</f>
        <v>11</v>
      </c>
      <c r="AB27" s="124">
        <f t="shared" ref="AB27:AB32" si="16">IF(H27="",0,IF(LEFT(H27,1)="-",(IF(ABS(H27)&gt;9,(ABS(H27)+2),11)),H27))</f>
        <v>9</v>
      </c>
      <c r="AC27" s="123">
        <f t="shared" ref="AC27:AC36" si="17">IF(J27="",0,IF(LEFT(J27,1)="-",ABS(J27),(IF(J27&gt;9,J27+2,11))))</f>
        <v>0</v>
      </c>
      <c r="AD27" s="124">
        <f t="shared" ref="AD27:AD32" si="18">IF(J27="",0,IF(LEFT(J27,1)="-",(IF(ABS(J27)&gt;9,(ABS(J27)+2),11)),J27))</f>
        <v>0</v>
      </c>
      <c r="AE27" s="123">
        <f t="shared" ref="AE27:AE36" si="19">IF(L27="",0,IF(LEFT(L27,1)="-",ABS(L27),(IF(L27&gt;9,L27+2,11))))</f>
        <v>0</v>
      </c>
      <c r="AF27" s="124">
        <f t="shared" ref="AF27:AF32" si="20">IF(L27="",0,IF(LEFT(L27,1)="-",(IF(ABS(L27)&gt;9,(ABS(L27)+2),11)),L27))</f>
        <v>0</v>
      </c>
      <c r="AG27" s="123">
        <f t="shared" ref="AG27:AG32" si="21">IF(N27="",0,IF(LEFT(N27,1)="-",ABS(N27),(IF(N27&gt;9,N27+2,11))))</f>
        <v>0</v>
      </c>
      <c r="AH27" s="124">
        <f t="shared" ref="AH27:AH32" si="22">IF(N27="",0,IF(LEFT(N27,1)="-",(IF(ABS(N27)&gt;9,(ABS(N27)+2),11)),N27))</f>
        <v>0</v>
      </c>
    </row>
    <row r="28" spans="1:34" ht="15.75">
      <c r="A28" s="316" t="s">
        <v>71</v>
      </c>
      <c r="B28" s="126" t="str">
        <f>IF(B21&gt;"",B21,"")</f>
        <v>Bo-Eric Herrgård</v>
      </c>
      <c r="C28" s="113" t="str">
        <f>IF(B23&gt;"",B23,"")</f>
        <v>Keijo Mäntyniemi</v>
      </c>
      <c r="D28" s="324"/>
      <c r="E28" s="318"/>
      <c r="F28" s="128">
        <v>9</v>
      </c>
      <c r="G28" s="129"/>
      <c r="H28" s="128">
        <v>9</v>
      </c>
      <c r="I28" s="129"/>
      <c r="J28" s="128"/>
      <c r="K28" s="129"/>
      <c r="L28" s="128"/>
      <c r="M28" s="129"/>
      <c r="N28" s="128"/>
      <c r="O28" s="129"/>
      <c r="P28" s="319">
        <f t="shared" ref="P28:P36" si="23">IF(COUNTA(F28:N28)=0,"", COUNTIF(F28:N28,"&gt;=0"))</f>
        <v>2</v>
      </c>
      <c r="Q28" s="320">
        <f t="shared" ref="Q28:Q36" si="24">IF(COUNTA(F28:N28)=0,"",(IF(LEFT(F28,1)="-",1,0)+IF(LEFT(H28,1)="-",1,0)+IF(LEFT(J28,1)="-",1,0)+IF(LEFT(L28,1)="-",1,0)+IF(LEFT(N28,1)="-",1,0)))</f>
        <v>0</v>
      </c>
      <c r="R28" s="153"/>
      <c r="S28" s="154"/>
      <c r="T28" s="312"/>
      <c r="U28" s="325">
        <f t="shared" si="11"/>
        <v>22</v>
      </c>
      <c r="V28" s="326">
        <f t="shared" si="11"/>
        <v>18</v>
      </c>
      <c r="W28" s="327">
        <f t="shared" si="12"/>
        <v>4</v>
      </c>
      <c r="Y28" s="134">
        <f t="shared" si="13"/>
        <v>11</v>
      </c>
      <c r="Z28" s="135">
        <f t="shared" si="14"/>
        <v>9</v>
      </c>
      <c r="AA28" s="134">
        <f t="shared" si="15"/>
        <v>11</v>
      </c>
      <c r="AB28" s="135">
        <f t="shared" si="16"/>
        <v>9</v>
      </c>
      <c r="AC28" s="134">
        <f t="shared" si="17"/>
        <v>0</v>
      </c>
      <c r="AD28" s="135">
        <f t="shared" si="18"/>
        <v>0</v>
      </c>
      <c r="AE28" s="134">
        <f t="shared" si="19"/>
        <v>0</v>
      </c>
      <c r="AF28" s="135">
        <f t="shared" si="20"/>
        <v>0</v>
      </c>
      <c r="AG28" s="134">
        <f t="shared" si="21"/>
        <v>0</v>
      </c>
      <c r="AH28" s="135">
        <f t="shared" si="22"/>
        <v>0</v>
      </c>
    </row>
    <row r="29" spans="1:34" ht="16.5" thickBot="1">
      <c r="A29" s="316" t="s">
        <v>82</v>
      </c>
      <c r="B29" s="328" t="str">
        <f>IF(B22&gt;"",B22,"")</f>
        <v>Kari Jokiranta</v>
      </c>
      <c r="C29" s="329" t="str">
        <f>IF(B24&gt;"",B24,"")</f>
        <v>Ville Tuomela</v>
      </c>
      <c r="D29" s="330"/>
      <c r="E29" s="331"/>
      <c r="F29" s="139">
        <v>8</v>
      </c>
      <c r="G29" s="140"/>
      <c r="H29" s="139">
        <v>9</v>
      </c>
      <c r="I29" s="140"/>
      <c r="J29" s="139"/>
      <c r="K29" s="140"/>
      <c r="L29" s="139"/>
      <c r="M29" s="140"/>
      <c r="N29" s="139"/>
      <c r="O29" s="140"/>
      <c r="P29" s="319">
        <f t="shared" si="23"/>
        <v>2</v>
      </c>
      <c r="Q29" s="320">
        <f t="shared" si="24"/>
        <v>0</v>
      </c>
      <c r="R29" s="153"/>
      <c r="S29" s="154"/>
      <c r="T29" s="312"/>
      <c r="U29" s="325">
        <f t="shared" si="11"/>
        <v>22</v>
      </c>
      <c r="V29" s="326">
        <f t="shared" si="11"/>
        <v>17</v>
      </c>
      <c r="W29" s="327">
        <f t="shared" si="12"/>
        <v>5</v>
      </c>
      <c r="Y29" s="134">
        <f t="shared" si="13"/>
        <v>11</v>
      </c>
      <c r="Z29" s="135">
        <f t="shared" si="14"/>
        <v>8</v>
      </c>
      <c r="AA29" s="134">
        <f t="shared" si="15"/>
        <v>11</v>
      </c>
      <c r="AB29" s="135">
        <f t="shared" si="16"/>
        <v>9</v>
      </c>
      <c r="AC29" s="134">
        <f t="shared" si="17"/>
        <v>0</v>
      </c>
      <c r="AD29" s="135">
        <f t="shared" si="18"/>
        <v>0</v>
      </c>
      <c r="AE29" s="134">
        <f t="shared" si="19"/>
        <v>0</v>
      </c>
      <c r="AF29" s="135">
        <f t="shared" si="20"/>
        <v>0</v>
      </c>
      <c r="AG29" s="134">
        <f t="shared" si="21"/>
        <v>0</v>
      </c>
      <c r="AH29" s="135">
        <f t="shared" si="22"/>
        <v>0</v>
      </c>
    </row>
    <row r="30" spans="1:34" ht="15.75">
      <c r="A30" s="316" t="s">
        <v>83</v>
      </c>
      <c r="B30" s="126" t="str">
        <f>IF(B20&gt;"",B20,"")</f>
        <v>Mika Heljala</v>
      </c>
      <c r="C30" s="113" t="str">
        <f>IF(B23&gt;"",B23,"")</f>
        <v>Keijo Mäntyniemi</v>
      </c>
      <c r="D30" s="317"/>
      <c r="E30" s="318"/>
      <c r="F30" s="143">
        <v>-9</v>
      </c>
      <c r="G30" s="144"/>
      <c r="H30" s="143">
        <v>9</v>
      </c>
      <c r="I30" s="144"/>
      <c r="J30" s="143">
        <v>11</v>
      </c>
      <c r="K30" s="144"/>
      <c r="L30" s="143"/>
      <c r="M30" s="144"/>
      <c r="N30" s="143"/>
      <c r="O30" s="144"/>
      <c r="P30" s="319">
        <f t="shared" si="23"/>
        <v>2</v>
      </c>
      <c r="Q30" s="320">
        <f t="shared" si="24"/>
        <v>1</v>
      </c>
      <c r="R30" s="153"/>
      <c r="S30" s="154"/>
      <c r="T30" s="312"/>
      <c r="U30" s="325">
        <f t="shared" si="11"/>
        <v>33</v>
      </c>
      <c r="V30" s="326">
        <f t="shared" si="11"/>
        <v>31</v>
      </c>
      <c r="W30" s="327">
        <f t="shared" si="12"/>
        <v>2</v>
      </c>
      <c r="Y30" s="134">
        <f t="shared" si="13"/>
        <v>9</v>
      </c>
      <c r="Z30" s="135">
        <f t="shared" si="14"/>
        <v>11</v>
      </c>
      <c r="AA30" s="134">
        <f t="shared" si="15"/>
        <v>11</v>
      </c>
      <c r="AB30" s="135">
        <f t="shared" si="16"/>
        <v>9</v>
      </c>
      <c r="AC30" s="134">
        <f t="shared" si="17"/>
        <v>13</v>
      </c>
      <c r="AD30" s="135">
        <f t="shared" si="18"/>
        <v>11</v>
      </c>
      <c r="AE30" s="134">
        <f t="shared" si="19"/>
        <v>0</v>
      </c>
      <c r="AF30" s="135">
        <f t="shared" si="20"/>
        <v>0</v>
      </c>
      <c r="AG30" s="134">
        <f t="shared" si="21"/>
        <v>0</v>
      </c>
      <c r="AH30" s="135">
        <f t="shared" si="22"/>
        <v>0</v>
      </c>
    </row>
    <row r="31" spans="1:34" ht="15.75">
      <c r="A31" s="316" t="s">
        <v>84</v>
      </c>
      <c r="B31" s="126" t="str">
        <f>IF(B21&gt;"",B21,"")</f>
        <v>Bo-Eric Herrgård</v>
      </c>
      <c r="C31" s="113" t="str">
        <f>IF(B24&gt;"",B24,"")</f>
        <v>Ville Tuomela</v>
      </c>
      <c r="D31" s="324"/>
      <c r="E31" s="318"/>
      <c r="F31" s="146">
        <v>8</v>
      </c>
      <c r="G31" s="147"/>
      <c r="H31" s="146">
        <v>5</v>
      </c>
      <c r="I31" s="147"/>
      <c r="J31" s="146"/>
      <c r="K31" s="147"/>
      <c r="L31" s="148"/>
      <c r="M31" s="129"/>
      <c r="N31" s="148"/>
      <c r="O31" s="129"/>
      <c r="P31" s="319">
        <f t="shared" si="23"/>
        <v>2</v>
      </c>
      <c r="Q31" s="320">
        <f t="shared" si="24"/>
        <v>0</v>
      </c>
      <c r="R31" s="153"/>
      <c r="S31" s="154"/>
      <c r="T31" s="312"/>
      <c r="U31" s="325">
        <f t="shared" si="11"/>
        <v>22</v>
      </c>
      <c r="V31" s="326">
        <f t="shared" si="11"/>
        <v>13</v>
      </c>
      <c r="W31" s="327">
        <f t="shared" si="12"/>
        <v>9</v>
      </c>
      <c r="Y31" s="134">
        <f t="shared" si="13"/>
        <v>11</v>
      </c>
      <c r="Z31" s="135">
        <f t="shared" si="14"/>
        <v>8</v>
      </c>
      <c r="AA31" s="134">
        <f t="shared" si="15"/>
        <v>11</v>
      </c>
      <c r="AB31" s="135">
        <f t="shared" si="16"/>
        <v>5</v>
      </c>
      <c r="AC31" s="134">
        <f t="shared" si="17"/>
        <v>0</v>
      </c>
      <c r="AD31" s="135">
        <f t="shared" si="18"/>
        <v>0</v>
      </c>
      <c r="AE31" s="134">
        <f t="shared" si="19"/>
        <v>0</v>
      </c>
      <c r="AF31" s="135">
        <f t="shared" si="20"/>
        <v>0</v>
      </c>
      <c r="AG31" s="134">
        <f t="shared" si="21"/>
        <v>0</v>
      </c>
      <c r="AH31" s="135">
        <f t="shared" si="22"/>
        <v>0</v>
      </c>
    </row>
    <row r="32" spans="1:34" ht="16.5" thickBot="1">
      <c r="A32" s="316" t="s">
        <v>70</v>
      </c>
      <c r="B32" s="328" t="str">
        <f>IF(B20&gt;"",B20,"")</f>
        <v>Mika Heljala</v>
      </c>
      <c r="C32" s="329" t="str">
        <f>IF(B22&gt;"",B22,"")</f>
        <v>Kari Jokiranta</v>
      </c>
      <c r="D32" s="330"/>
      <c r="E32" s="331"/>
      <c r="F32" s="139">
        <v>6</v>
      </c>
      <c r="G32" s="140"/>
      <c r="H32" s="139">
        <v>6</v>
      </c>
      <c r="I32" s="140"/>
      <c r="J32" s="139"/>
      <c r="K32" s="140"/>
      <c r="L32" s="139"/>
      <c r="M32" s="140"/>
      <c r="N32" s="139"/>
      <c r="O32" s="140"/>
      <c r="P32" s="319">
        <f t="shared" si="23"/>
        <v>2</v>
      </c>
      <c r="Q32" s="320">
        <f t="shared" si="24"/>
        <v>0</v>
      </c>
      <c r="R32" s="153"/>
      <c r="S32" s="154"/>
      <c r="T32" s="312"/>
      <c r="U32" s="325">
        <f t="shared" si="11"/>
        <v>22</v>
      </c>
      <c r="V32" s="326">
        <f t="shared" si="11"/>
        <v>12</v>
      </c>
      <c r="W32" s="327">
        <f t="shared" si="12"/>
        <v>10</v>
      </c>
      <c r="Y32" s="149">
        <f t="shared" si="13"/>
        <v>11</v>
      </c>
      <c r="Z32" s="150">
        <f t="shared" si="14"/>
        <v>6</v>
      </c>
      <c r="AA32" s="149">
        <f t="shared" si="15"/>
        <v>11</v>
      </c>
      <c r="AB32" s="150">
        <f t="shared" si="16"/>
        <v>6</v>
      </c>
      <c r="AC32" s="149">
        <f t="shared" si="17"/>
        <v>0</v>
      </c>
      <c r="AD32" s="150">
        <f t="shared" si="18"/>
        <v>0</v>
      </c>
      <c r="AE32" s="149">
        <f t="shared" si="19"/>
        <v>0</v>
      </c>
      <c r="AF32" s="150">
        <f t="shared" si="20"/>
        <v>0</v>
      </c>
      <c r="AG32" s="149">
        <f t="shared" si="21"/>
        <v>0</v>
      </c>
      <c r="AH32" s="150">
        <f t="shared" si="22"/>
        <v>0</v>
      </c>
    </row>
    <row r="33" spans="1:34" ht="15.75">
      <c r="A33" s="316" t="s">
        <v>55</v>
      </c>
      <c r="B33" s="126" t="str">
        <f>IF(B23&gt;"",B23,"")</f>
        <v>Keijo Mäntyniemi</v>
      </c>
      <c r="C33" s="113" t="str">
        <f>IF(B24&gt;"",B24,"")</f>
        <v>Ville Tuomela</v>
      </c>
      <c r="D33" s="317"/>
      <c r="E33" s="318"/>
      <c r="F33" s="143">
        <v>9</v>
      </c>
      <c r="G33" s="144"/>
      <c r="H33" s="143">
        <v>-10</v>
      </c>
      <c r="I33" s="144"/>
      <c r="J33" s="143">
        <v>5</v>
      </c>
      <c r="K33" s="144"/>
      <c r="L33" s="143"/>
      <c r="M33" s="144"/>
      <c r="N33" s="143"/>
      <c r="O33" s="144"/>
      <c r="P33" s="319">
        <f t="shared" si="23"/>
        <v>2</v>
      </c>
      <c r="Q33" s="320">
        <f t="shared" si="24"/>
        <v>1</v>
      </c>
      <c r="R33" s="153"/>
      <c r="S33" s="154"/>
      <c r="T33" s="312"/>
      <c r="U33" s="325">
        <f t="shared" si="11"/>
        <v>32</v>
      </c>
      <c r="V33" s="326">
        <f t="shared" si="11"/>
        <v>26</v>
      </c>
      <c r="W33" s="327">
        <f t="shared" si="12"/>
        <v>6</v>
      </c>
      <c r="Y33" s="123">
        <f t="shared" si="13"/>
        <v>11</v>
      </c>
      <c r="Z33" s="124">
        <f>IF(F33="",0,IF(LEFT(F33,1)="-",(IF(ABS(F33)&gt;9,(ABS(F33)+2),11)),F33))</f>
        <v>9</v>
      </c>
      <c r="AA33" s="123">
        <f t="shared" si="15"/>
        <v>10</v>
      </c>
      <c r="AB33" s="124">
        <f>IF(H33="",0,IF(LEFT(H33,1)="-",(IF(ABS(H33)&gt;9,(ABS(H33)+2),11)),H33))</f>
        <v>12</v>
      </c>
      <c r="AC33" s="123">
        <f t="shared" si="17"/>
        <v>11</v>
      </c>
      <c r="AD33" s="124">
        <f>IF(J33="",0,IF(LEFT(J33,1)="-",(IF(ABS(J33)&gt;9,(ABS(J33)+2),11)),J33))</f>
        <v>5</v>
      </c>
      <c r="AE33" s="123">
        <f t="shared" si="19"/>
        <v>0</v>
      </c>
      <c r="AF33" s="124">
        <f>IF(L33="",0,IF(LEFT(L33,1)="-",(IF(ABS(L33)&gt;9,(ABS(L33)+2),11)),L33))</f>
        <v>0</v>
      </c>
      <c r="AG33" s="123">
        <f>IF(N33="",0,IF(LEFT(N33,1)="-",ABS(N33),(IF(N33&gt;9,N33+2,11))))</f>
        <v>0</v>
      </c>
      <c r="AH33" s="124">
        <f>IF(N33="",0,IF(LEFT(N33,1)="-",(IF(ABS(N33)&gt;9,(ABS(N33)+2),11)),N33))</f>
        <v>0</v>
      </c>
    </row>
    <row r="34" spans="1:34" ht="15.75">
      <c r="A34" s="316" t="s">
        <v>73</v>
      </c>
      <c r="B34" s="126" t="str">
        <f>IF(B21&gt;"",B21,"")</f>
        <v>Bo-Eric Herrgård</v>
      </c>
      <c r="C34" s="113" t="str">
        <f>IF(B22&gt;"",B22,"")</f>
        <v>Kari Jokiranta</v>
      </c>
      <c r="D34" s="324"/>
      <c r="E34" s="318"/>
      <c r="F34" s="146">
        <v>4</v>
      </c>
      <c r="G34" s="147"/>
      <c r="H34" s="146">
        <v>7</v>
      </c>
      <c r="I34" s="147"/>
      <c r="J34" s="146"/>
      <c r="K34" s="147"/>
      <c r="L34" s="148"/>
      <c r="M34" s="129"/>
      <c r="N34" s="148"/>
      <c r="O34" s="129"/>
      <c r="P34" s="319">
        <f t="shared" si="23"/>
        <v>2</v>
      </c>
      <c r="Q34" s="320">
        <f t="shared" si="24"/>
        <v>0</v>
      </c>
      <c r="R34" s="153"/>
      <c r="S34" s="154"/>
      <c r="T34" s="312"/>
      <c r="U34" s="325">
        <f t="shared" si="11"/>
        <v>22</v>
      </c>
      <c r="V34" s="326">
        <f t="shared" si="11"/>
        <v>11</v>
      </c>
      <c r="W34" s="327">
        <f t="shared" si="12"/>
        <v>11</v>
      </c>
      <c r="Y34" s="134">
        <f t="shared" si="13"/>
        <v>11</v>
      </c>
      <c r="Z34" s="135">
        <f>IF(F34="",0,IF(LEFT(F34,1)="-",(IF(ABS(F34)&gt;9,(ABS(F34)+2),11)),F34))</f>
        <v>4</v>
      </c>
      <c r="AA34" s="134">
        <f t="shared" si="15"/>
        <v>11</v>
      </c>
      <c r="AB34" s="135">
        <f>IF(H34="",0,IF(LEFT(H34,1)="-",(IF(ABS(H34)&gt;9,(ABS(H34)+2),11)),H34))</f>
        <v>7</v>
      </c>
      <c r="AC34" s="134">
        <f t="shared" si="17"/>
        <v>0</v>
      </c>
      <c r="AD34" s="135">
        <f>IF(J34="",0,IF(LEFT(J34,1)="-",(IF(ABS(J34)&gt;9,(ABS(J34)+2),11)),J34))</f>
        <v>0</v>
      </c>
      <c r="AE34" s="134">
        <f t="shared" si="19"/>
        <v>0</v>
      </c>
      <c r="AF34" s="135">
        <f>IF(L34="",0,IF(LEFT(L34,1)="-",(IF(ABS(L34)&gt;9,(ABS(L34)+2),11)),L34))</f>
        <v>0</v>
      </c>
      <c r="AG34" s="134">
        <f>IF(N34="",0,IF(LEFT(N34,1)="-",ABS(N34),(IF(N34&gt;9,N34+2,11))))</f>
        <v>0</v>
      </c>
      <c r="AH34" s="135">
        <f>IF(N34="",0,IF(LEFT(N34,1)="-",(IF(ABS(N34)&gt;9,(ABS(N34)+2),11)),N34))</f>
        <v>0</v>
      </c>
    </row>
    <row r="35" spans="1:34" ht="16.5" thickBot="1">
      <c r="A35" s="316" t="s">
        <v>85</v>
      </c>
      <c r="B35" s="328" t="str">
        <f>IF(B22&gt;"",B22,"")</f>
        <v>Kari Jokiranta</v>
      </c>
      <c r="C35" s="329" t="str">
        <f>IF(B23&gt;"",B23,"")</f>
        <v>Keijo Mäntyniemi</v>
      </c>
      <c r="D35" s="330"/>
      <c r="E35" s="331"/>
      <c r="F35" s="139">
        <v>7</v>
      </c>
      <c r="G35" s="140"/>
      <c r="H35" s="139">
        <v>-6</v>
      </c>
      <c r="I35" s="140"/>
      <c r="J35" s="139">
        <v>-6</v>
      </c>
      <c r="K35" s="140"/>
      <c r="L35" s="139"/>
      <c r="M35" s="140"/>
      <c r="N35" s="139"/>
      <c r="O35" s="140"/>
      <c r="P35" s="319">
        <f t="shared" si="23"/>
        <v>1</v>
      </c>
      <c r="Q35" s="320">
        <f t="shared" si="24"/>
        <v>2</v>
      </c>
      <c r="R35" s="153"/>
      <c r="S35" s="154"/>
      <c r="T35" s="312"/>
      <c r="U35" s="325">
        <f t="shared" si="11"/>
        <v>23</v>
      </c>
      <c r="V35" s="326">
        <f t="shared" si="11"/>
        <v>29</v>
      </c>
      <c r="W35" s="327">
        <f t="shared" si="12"/>
        <v>-6</v>
      </c>
      <c r="Y35" s="134">
        <f t="shared" si="13"/>
        <v>11</v>
      </c>
      <c r="Z35" s="135">
        <f>IF(F35="",0,IF(LEFT(F35,1)="-",(IF(ABS(F35)&gt;9,(ABS(F35)+2),11)),F35))</f>
        <v>7</v>
      </c>
      <c r="AA35" s="134">
        <f t="shared" si="15"/>
        <v>6</v>
      </c>
      <c r="AB35" s="135">
        <f>IF(H35="",0,IF(LEFT(H35,1)="-",(IF(ABS(H35)&gt;9,(ABS(H35)+2),11)),H35))</f>
        <v>11</v>
      </c>
      <c r="AC35" s="134">
        <f t="shared" si="17"/>
        <v>6</v>
      </c>
      <c r="AD35" s="135">
        <f>IF(J35="",0,IF(LEFT(J35,1)="-",(IF(ABS(J35)&gt;9,(ABS(J35)+2),11)),J35))</f>
        <v>11</v>
      </c>
      <c r="AE35" s="134">
        <f t="shared" si="19"/>
        <v>0</v>
      </c>
      <c r="AF35" s="135">
        <f>IF(L35="",0,IF(LEFT(L35,1)="-",(IF(ABS(L35)&gt;9,(ABS(L35)+2),11)),L35))</f>
        <v>0</v>
      </c>
      <c r="AG35" s="134">
        <f>IF(N35="",0,IF(LEFT(N35,1)="-",ABS(N35),(IF(N35&gt;9,N35+2,11))))</f>
        <v>0</v>
      </c>
      <c r="AH35" s="135">
        <f>IF(N35="",0,IF(LEFT(N35,1)="-",(IF(ABS(N35)&gt;9,(ABS(N35)+2),11)),N35))</f>
        <v>0</v>
      </c>
    </row>
    <row r="36" spans="1:34" ht="16.5" thickBot="1">
      <c r="A36" s="332" t="s">
        <v>74</v>
      </c>
      <c r="B36" s="246" t="str">
        <f>IF(B20&gt;"",B20,"")</f>
        <v>Mika Heljala</v>
      </c>
      <c r="C36" s="247" t="str">
        <f>IF(B21&gt;"",B21,"")</f>
        <v>Bo-Eric Herrgård</v>
      </c>
      <c r="D36" s="333"/>
      <c r="E36" s="334"/>
      <c r="F36" s="335">
        <v>1</v>
      </c>
      <c r="G36" s="336"/>
      <c r="H36" s="335">
        <v>-10</v>
      </c>
      <c r="I36" s="336"/>
      <c r="J36" s="335">
        <v>-5</v>
      </c>
      <c r="K36" s="336"/>
      <c r="L36" s="335"/>
      <c r="M36" s="336"/>
      <c r="N36" s="335"/>
      <c r="O36" s="336"/>
      <c r="P36" s="337">
        <f t="shared" si="23"/>
        <v>1</v>
      </c>
      <c r="Q36" s="338">
        <f t="shared" si="24"/>
        <v>2</v>
      </c>
      <c r="R36" s="163"/>
      <c r="S36" s="164"/>
      <c r="T36" s="312"/>
      <c r="U36" s="339">
        <f t="shared" si="11"/>
        <v>26</v>
      </c>
      <c r="V36" s="340">
        <f t="shared" si="11"/>
        <v>24</v>
      </c>
      <c r="W36" s="341">
        <f t="shared" si="12"/>
        <v>2</v>
      </c>
      <c r="Y36" s="134">
        <f t="shared" si="13"/>
        <v>11</v>
      </c>
      <c r="Z36" s="135">
        <f>IF(F36="",0,IF(LEFT(F36,1)="-",(IF(ABS(F36)&gt;9,(ABS(F36)+2),11)),F36))</f>
        <v>1</v>
      </c>
      <c r="AA36" s="134">
        <f t="shared" si="15"/>
        <v>10</v>
      </c>
      <c r="AB36" s="135">
        <f>IF(H36="",0,IF(LEFT(H36,1)="-",(IF(ABS(H36)&gt;9,(ABS(H36)+2),11)),H36))</f>
        <v>12</v>
      </c>
      <c r="AC36" s="134">
        <f t="shared" si="17"/>
        <v>5</v>
      </c>
      <c r="AD36" s="135">
        <f>IF(J36="",0,IF(LEFT(J36,1)="-",(IF(ABS(J36)&gt;9,(ABS(J36)+2),11)),J36))</f>
        <v>11</v>
      </c>
      <c r="AE36" s="134">
        <f t="shared" si="19"/>
        <v>0</v>
      </c>
      <c r="AF36" s="135">
        <f>IF(L36="",0,IF(LEFT(L36,1)="-",(IF(ABS(L36)&gt;9,(ABS(L36)+2),11)),L36))</f>
        <v>0</v>
      </c>
      <c r="AG36" s="134">
        <f>IF(N36="",0,IF(LEFT(N36,1)="-",ABS(N36),(IF(N36&gt;9,N36+2,11))))</f>
        <v>0</v>
      </c>
      <c r="AH36" s="135">
        <f>IF(N36="",0,IF(LEFT(N36,1)="-",(IF(ABS(N36)&gt;9,(ABS(N36)+2),11)),N36))</f>
        <v>0</v>
      </c>
    </row>
    <row r="37" spans="1:34" ht="16.5" thickTop="1" thickBot="1"/>
    <row r="38" spans="1:34" ht="16.5" thickTop="1">
      <c r="A38" s="1"/>
      <c r="B38" s="2" t="s">
        <v>60</v>
      </c>
      <c r="C38" s="3"/>
      <c r="D38" s="3"/>
      <c r="E38" s="3"/>
      <c r="F38" s="170"/>
      <c r="G38" s="3"/>
      <c r="H38" s="171" t="s">
        <v>0</v>
      </c>
      <c r="I38" s="172"/>
      <c r="J38" s="173" t="s">
        <v>61</v>
      </c>
      <c r="K38" s="7"/>
      <c r="L38" s="7"/>
      <c r="M38" s="8"/>
      <c r="N38" s="9" t="s">
        <v>62</v>
      </c>
      <c r="O38" s="10"/>
      <c r="P38" s="10"/>
      <c r="Q38" s="11">
        <v>3</v>
      </c>
      <c r="R38" s="11"/>
      <c r="S38" s="253"/>
      <c r="T38" s="154"/>
    </row>
    <row r="39" spans="1:34" ht="16.5" thickBot="1">
      <c r="A39" s="15"/>
      <c r="B39" s="16" t="s">
        <v>63</v>
      </c>
      <c r="C39" s="17" t="s">
        <v>3</v>
      </c>
      <c r="D39" s="18"/>
      <c r="E39" s="19"/>
      <c r="F39" s="176"/>
      <c r="G39" s="177" t="s">
        <v>4</v>
      </c>
      <c r="H39" s="21"/>
      <c r="I39" s="21"/>
      <c r="J39" s="178">
        <v>43177</v>
      </c>
      <c r="K39" s="178"/>
      <c r="L39" s="178"/>
      <c r="M39" s="179"/>
      <c r="N39" s="24" t="s">
        <v>5</v>
      </c>
      <c r="O39" s="26"/>
      <c r="P39" s="26"/>
      <c r="Q39" s="182"/>
      <c r="R39" s="182"/>
      <c r="S39" s="183"/>
      <c r="T39" s="154"/>
    </row>
    <row r="40" spans="1:34" ht="16.5" thickTop="1">
      <c r="A40" s="254"/>
      <c r="B40" s="33" t="s">
        <v>6</v>
      </c>
      <c r="C40" s="34" t="s">
        <v>7</v>
      </c>
      <c r="D40" s="255" t="s">
        <v>8</v>
      </c>
      <c r="E40" s="256"/>
      <c r="F40" s="255" t="s">
        <v>9</v>
      </c>
      <c r="G40" s="256"/>
      <c r="H40" s="255" t="s">
        <v>10</v>
      </c>
      <c r="I40" s="256"/>
      <c r="J40" s="255" t="s">
        <v>11</v>
      </c>
      <c r="K40" s="256"/>
      <c r="L40" s="255" t="s">
        <v>12</v>
      </c>
      <c r="M40" s="256"/>
      <c r="N40" s="257" t="s">
        <v>14</v>
      </c>
      <c r="O40" s="258" t="s">
        <v>15</v>
      </c>
      <c r="P40" s="259" t="s">
        <v>16</v>
      </c>
      <c r="Q40" s="260"/>
      <c r="R40" s="261" t="s">
        <v>17</v>
      </c>
      <c r="S40" s="262"/>
      <c r="T40" s="154"/>
      <c r="U40" s="263" t="s">
        <v>18</v>
      </c>
      <c r="V40" s="264"/>
      <c r="W40" s="265" t="s">
        <v>19</v>
      </c>
    </row>
    <row r="41" spans="1:34">
      <c r="A41" s="266" t="s">
        <v>8</v>
      </c>
      <c r="B41" s="267" t="s">
        <v>86</v>
      </c>
      <c r="C41" s="268" t="s">
        <v>23</v>
      </c>
      <c r="D41" s="269"/>
      <c r="E41" s="270"/>
      <c r="F41" s="271">
        <f>P57</f>
        <v>1</v>
      </c>
      <c r="G41" s="272">
        <f>Q57</f>
        <v>2</v>
      </c>
      <c r="H41" s="271">
        <f>P53</f>
        <v>2</v>
      </c>
      <c r="I41" s="272">
        <f>Q53</f>
        <v>1</v>
      </c>
      <c r="J41" s="271">
        <f>P51</f>
        <v>2</v>
      </c>
      <c r="K41" s="272">
        <f>Q51</f>
        <v>0</v>
      </c>
      <c r="L41" s="271">
        <f>P48</f>
        <v>2</v>
      </c>
      <c r="M41" s="272">
        <f>Q48</f>
        <v>0</v>
      </c>
      <c r="N41" s="273">
        <f>IF(SUM(D41:M41)=0, "", COUNTIF(E41:E45,2))</f>
        <v>3</v>
      </c>
      <c r="O41" s="274">
        <f>IF(SUM(D41:M41)=0,"", COUNTIF(D41:D45,2))</f>
        <v>1</v>
      </c>
      <c r="P41" s="194">
        <f>IF(SUM(D41:M41)=0,"",SUM(E41:E45))</f>
        <v>7</v>
      </c>
      <c r="Q41" s="195">
        <f>IF(SUM(D41:M41)=0,"",SUM(D41:D45))</f>
        <v>3</v>
      </c>
      <c r="R41" s="275">
        <v>2</v>
      </c>
      <c r="S41" s="276"/>
      <c r="T41" s="154"/>
      <c r="U41" s="277">
        <f>+U48+U51+U53+U57</f>
        <v>90</v>
      </c>
      <c r="V41" s="278">
        <f>+V48+V51+V53+V57</f>
        <v>79</v>
      </c>
      <c r="W41" s="61">
        <f>+U41-V41</f>
        <v>11</v>
      </c>
    </row>
    <row r="42" spans="1:34">
      <c r="A42" s="279" t="s">
        <v>9</v>
      </c>
      <c r="B42" s="267" t="s">
        <v>87</v>
      </c>
      <c r="C42" s="268" t="s">
        <v>21</v>
      </c>
      <c r="D42" s="280">
        <f>Q57</f>
        <v>2</v>
      </c>
      <c r="E42" s="281">
        <f>P57</f>
        <v>1</v>
      </c>
      <c r="F42" s="282"/>
      <c r="G42" s="283"/>
      <c r="H42" s="284">
        <f>P55</f>
        <v>1</v>
      </c>
      <c r="I42" s="285">
        <f>Q55</f>
        <v>2</v>
      </c>
      <c r="J42" s="284">
        <f>P49</f>
        <v>2</v>
      </c>
      <c r="K42" s="285">
        <f>Q49</f>
        <v>1</v>
      </c>
      <c r="L42" s="284">
        <f>P52</f>
        <v>2</v>
      </c>
      <c r="M42" s="285">
        <f>Q52</f>
        <v>0</v>
      </c>
      <c r="N42" s="273">
        <f>IF(SUM(D42:M42)=0, "", COUNTIF(G41:G45,2))</f>
        <v>3</v>
      </c>
      <c r="O42" s="274">
        <f>IF(SUM(D42:M42)=0,"", COUNTIF(F41:F45,2))</f>
        <v>1</v>
      </c>
      <c r="P42" s="194">
        <f>IF(SUM(D42:M42)=0,"",SUM(G41:G45))</f>
        <v>7</v>
      </c>
      <c r="Q42" s="195">
        <f>IF(SUM(D42:M42)=0,"",SUM(F41:F45))</f>
        <v>4</v>
      </c>
      <c r="R42" s="275">
        <v>1</v>
      </c>
      <c r="S42" s="276"/>
      <c r="T42" s="154"/>
      <c r="U42" s="277">
        <f>+U49+U52+U55+V57</f>
        <v>106</v>
      </c>
      <c r="V42" s="278">
        <f>+V49+V52+V55+U57</f>
        <v>72</v>
      </c>
      <c r="W42" s="61">
        <f>+U42-V42</f>
        <v>34</v>
      </c>
    </row>
    <row r="43" spans="1:34">
      <c r="A43" s="279" t="s">
        <v>10</v>
      </c>
      <c r="B43" s="267" t="s">
        <v>88</v>
      </c>
      <c r="C43" s="268" t="s">
        <v>65</v>
      </c>
      <c r="D43" s="286">
        <f>Q53</f>
        <v>1</v>
      </c>
      <c r="E43" s="281">
        <f>P53</f>
        <v>2</v>
      </c>
      <c r="F43" s="286">
        <f>Q55</f>
        <v>2</v>
      </c>
      <c r="G43" s="281">
        <f>P55</f>
        <v>1</v>
      </c>
      <c r="H43" s="282"/>
      <c r="I43" s="283"/>
      <c r="J43" s="284">
        <f>P56</f>
        <v>2</v>
      </c>
      <c r="K43" s="285">
        <f>Q56</f>
        <v>0</v>
      </c>
      <c r="L43" s="284">
        <f>P50</f>
        <v>1</v>
      </c>
      <c r="M43" s="285">
        <f>Q50</f>
        <v>2</v>
      </c>
      <c r="N43" s="273">
        <f>IF(SUM(D43:M43)=0, "", COUNTIF(I41:I45,2))</f>
        <v>2</v>
      </c>
      <c r="O43" s="274">
        <f>IF(SUM(D43:M43)=0,"", COUNTIF(H41:H45,2))</f>
        <v>2</v>
      </c>
      <c r="P43" s="194">
        <f>IF(SUM(D43:M43)=0,"",SUM(I41:I45))</f>
        <v>6</v>
      </c>
      <c r="Q43" s="195">
        <f>IF(SUM(D43:M43)=0,"",SUM(H41:H45))</f>
        <v>5</v>
      </c>
      <c r="R43" s="275">
        <v>3</v>
      </c>
      <c r="S43" s="276"/>
      <c r="T43" s="154"/>
      <c r="U43" s="277">
        <f>+U50+V53+V55+U56</f>
        <v>111</v>
      </c>
      <c r="V43" s="278">
        <f>+V50+U53+U55+V56</f>
        <v>103</v>
      </c>
      <c r="W43" s="61">
        <f>+U43-V43</f>
        <v>8</v>
      </c>
    </row>
    <row r="44" spans="1:34">
      <c r="A44" s="279" t="s">
        <v>11</v>
      </c>
      <c r="B44" s="267" t="s">
        <v>89</v>
      </c>
      <c r="C44" s="268" t="s">
        <v>26</v>
      </c>
      <c r="D44" s="286">
        <f>Q51</f>
        <v>0</v>
      </c>
      <c r="E44" s="281">
        <f>P51</f>
        <v>2</v>
      </c>
      <c r="F44" s="286">
        <f>Q49</f>
        <v>1</v>
      </c>
      <c r="G44" s="281">
        <f>P49</f>
        <v>2</v>
      </c>
      <c r="H44" s="286">
        <f>Q56</f>
        <v>0</v>
      </c>
      <c r="I44" s="281">
        <f>P56</f>
        <v>2</v>
      </c>
      <c r="J44" s="282"/>
      <c r="K44" s="283"/>
      <c r="L44" s="284">
        <f>P54</f>
        <v>2</v>
      </c>
      <c r="M44" s="285">
        <f>Q54</f>
        <v>0</v>
      </c>
      <c r="N44" s="273">
        <f>IF(SUM(D44:M44)=0, "", COUNTIF(K41:K45,2))</f>
        <v>1</v>
      </c>
      <c r="O44" s="274">
        <f>IF(SUM(D44:M44)=0,"", COUNTIF(J41:J45,2))</f>
        <v>3</v>
      </c>
      <c r="P44" s="194">
        <f>IF(SUM(D44:M44)=0,"",SUM(K41:K45))</f>
        <v>3</v>
      </c>
      <c r="Q44" s="195">
        <f>IF(SUM(D44:M44)=0,"",SUM(J41:J45))</f>
        <v>6</v>
      </c>
      <c r="R44" s="275">
        <v>4</v>
      </c>
      <c r="S44" s="276"/>
      <c r="T44" s="154"/>
      <c r="U44" s="277">
        <f>+V49+V51+U54+V56</f>
        <v>70</v>
      </c>
      <c r="V44" s="278">
        <f>+U49+U51+V54+U56</f>
        <v>85</v>
      </c>
      <c r="W44" s="61">
        <f>+U44-V44</f>
        <v>-15</v>
      </c>
    </row>
    <row r="45" spans="1:34" ht="15.75" thickBot="1">
      <c r="A45" s="287" t="s">
        <v>12</v>
      </c>
      <c r="B45" s="288" t="s">
        <v>90</v>
      </c>
      <c r="C45" s="289" t="s">
        <v>21</v>
      </c>
      <c r="D45" s="290">
        <f>Q48</f>
        <v>0</v>
      </c>
      <c r="E45" s="291">
        <f>P48</f>
        <v>2</v>
      </c>
      <c r="F45" s="290">
        <f>Q52</f>
        <v>0</v>
      </c>
      <c r="G45" s="291">
        <f>P52</f>
        <v>2</v>
      </c>
      <c r="H45" s="290">
        <f>Q50</f>
        <v>2</v>
      </c>
      <c r="I45" s="291">
        <f>P50</f>
        <v>1</v>
      </c>
      <c r="J45" s="290">
        <f>Q54</f>
        <v>0</v>
      </c>
      <c r="K45" s="291">
        <f>P54</f>
        <v>2</v>
      </c>
      <c r="L45" s="292"/>
      <c r="M45" s="293"/>
      <c r="N45" s="294">
        <f>IF(SUM(D45:M45)=0, "", COUNTIF(M41:M45,2))</f>
        <v>1</v>
      </c>
      <c r="O45" s="291">
        <f>IF(SUM(D45:M45)=0,"", COUNTIF(L41:L45,2))</f>
        <v>3</v>
      </c>
      <c r="P45" s="209">
        <f>IF(SUM(D45:M45)=0,"",SUM(M41:M45))</f>
        <v>2</v>
      </c>
      <c r="Q45" s="210">
        <f>IF(SUM(D45:M45)=0,"",SUM(L41:L45))</f>
        <v>7</v>
      </c>
      <c r="R45" s="295">
        <v>5</v>
      </c>
      <c r="S45" s="296"/>
      <c r="T45" s="154"/>
      <c r="U45" s="277">
        <f>+V48+V50+V52+V54</f>
        <v>59</v>
      </c>
      <c r="V45" s="278">
        <f>+U48+U50+U52+U54</f>
        <v>97</v>
      </c>
      <c r="W45" s="61">
        <f>+U45-V45</f>
        <v>-38</v>
      </c>
    </row>
    <row r="46" spans="1:34" ht="16.5" thickTop="1">
      <c r="A46" s="297"/>
      <c r="B46" s="90" t="s">
        <v>30</v>
      </c>
      <c r="D46" s="298"/>
      <c r="E46" s="298"/>
      <c r="F46" s="299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300"/>
      <c r="S46" s="300"/>
      <c r="T46" s="301"/>
      <c r="U46" s="302"/>
      <c r="V46" s="303" t="s">
        <v>31</v>
      </c>
      <c r="W46" s="215">
        <f>SUM(W41:W45)</f>
        <v>0</v>
      </c>
      <c r="X46" s="95" t="str">
        <f>IF(W46=0,"OK","Virhe")</f>
        <v>OK</v>
      </c>
      <c r="Y46" s="95"/>
    </row>
    <row r="47" spans="1:34" ht="16.5" thickBot="1">
      <c r="A47" s="304"/>
      <c r="B47" s="97" t="s">
        <v>32</v>
      </c>
      <c r="C47" s="305"/>
      <c r="D47" s="305"/>
      <c r="E47" s="306"/>
      <c r="F47" s="307" t="s">
        <v>33</v>
      </c>
      <c r="G47" s="308"/>
      <c r="H47" s="309" t="s">
        <v>34</v>
      </c>
      <c r="I47" s="308"/>
      <c r="J47" s="309" t="s">
        <v>35</v>
      </c>
      <c r="K47" s="308"/>
      <c r="L47" s="309" t="s">
        <v>36</v>
      </c>
      <c r="M47" s="308"/>
      <c r="N47" s="309" t="s">
        <v>37</v>
      </c>
      <c r="O47" s="308"/>
      <c r="P47" s="307" t="s">
        <v>38</v>
      </c>
      <c r="Q47" s="310"/>
      <c r="R47" s="234"/>
      <c r="S47" s="311"/>
      <c r="T47" s="312"/>
      <c r="U47" s="313" t="s">
        <v>18</v>
      </c>
      <c r="V47" s="314"/>
      <c r="W47" s="315" t="s">
        <v>81</v>
      </c>
    </row>
    <row r="48" spans="1:34" ht="15.75">
      <c r="A48" s="316" t="s">
        <v>47</v>
      </c>
      <c r="B48" s="112" t="str">
        <f>IF(B41&gt;"",B41,"")</f>
        <v>Anni Heljala</v>
      </c>
      <c r="C48" s="113" t="str">
        <f>IF(B45&gt;"",B45,"")</f>
        <v>Juha Julmala</v>
      </c>
      <c r="D48" s="317"/>
      <c r="E48" s="318"/>
      <c r="F48" s="115">
        <v>4</v>
      </c>
      <c r="G48" s="116"/>
      <c r="H48" s="115">
        <v>6</v>
      </c>
      <c r="I48" s="116"/>
      <c r="J48" s="117"/>
      <c r="K48" s="116"/>
      <c r="L48" s="115"/>
      <c r="M48" s="116"/>
      <c r="N48" s="115"/>
      <c r="O48" s="116"/>
      <c r="P48" s="319">
        <f>IF(COUNTA(F48:N48)=0,"", COUNTIF(F48:N48,"&gt;=0"))</f>
        <v>2</v>
      </c>
      <c r="Q48" s="320">
        <f>IF(COUNTA(F48:N48)=0,"",(IF(LEFT(F48,1)="-",1,0)+IF(LEFT(H48,1)="-",1,0)+IF(LEFT(J48,1)="-",1,0)+IF(LEFT(L48,1)="-",1,0)+IF(LEFT(N48,1)="-",1,0)))</f>
        <v>0</v>
      </c>
      <c r="R48" s="153"/>
      <c r="S48" s="154"/>
      <c r="T48" s="312"/>
      <c r="U48" s="321">
        <f t="shared" ref="U48:V57" si="25">+Y48+AA48+AC48+AE48+AG48</f>
        <v>22</v>
      </c>
      <c r="V48" s="322">
        <f t="shared" si="25"/>
        <v>10</v>
      </c>
      <c r="W48" s="323">
        <f t="shared" ref="W48:W57" si="26">+U48-V48</f>
        <v>12</v>
      </c>
      <c r="Y48" s="123">
        <f t="shared" ref="Y48:Y57" si="27">IF(F48="",0,IF(LEFT(F48,1)="-",ABS(F48),(IF(F48&gt;9,F48+2,11))))</f>
        <v>11</v>
      </c>
      <c r="Z48" s="124">
        <f t="shared" ref="Z48:Z53" si="28">IF(F48="",0,IF(LEFT(F48,1)="-",(IF(ABS(F48)&gt;9,(ABS(F48)+2),11)),F48))</f>
        <v>4</v>
      </c>
      <c r="AA48" s="123">
        <f t="shared" ref="AA48:AA57" si="29">IF(H48="",0,IF(LEFT(H48,1)="-",ABS(H48),(IF(H48&gt;9,H48+2,11))))</f>
        <v>11</v>
      </c>
      <c r="AB48" s="124">
        <f t="shared" ref="AB48:AB53" si="30">IF(H48="",0,IF(LEFT(H48,1)="-",(IF(ABS(H48)&gt;9,(ABS(H48)+2),11)),H48))</f>
        <v>6</v>
      </c>
      <c r="AC48" s="123">
        <f t="shared" ref="AC48:AC57" si="31">IF(J48="",0,IF(LEFT(J48,1)="-",ABS(J48),(IF(J48&gt;9,J48+2,11))))</f>
        <v>0</v>
      </c>
      <c r="AD48" s="124">
        <f t="shared" ref="AD48:AD53" si="32">IF(J48="",0,IF(LEFT(J48,1)="-",(IF(ABS(J48)&gt;9,(ABS(J48)+2),11)),J48))</f>
        <v>0</v>
      </c>
      <c r="AE48" s="123">
        <f t="shared" ref="AE48:AE57" si="33">IF(L48="",0,IF(LEFT(L48,1)="-",ABS(L48),(IF(L48&gt;9,L48+2,11))))</f>
        <v>0</v>
      </c>
      <c r="AF48" s="124">
        <f t="shared" ref="AF48:AF53" si="34">IF(L48="",0,IF(LEFT(L48,1)="-",(IF(ABS(L48)&gt;9,(ABS(L48)+2),11)),L48))</f>
        <v>0</v>
      </c>
      <c r="AG48" s="123">
        <f t="shared" ref="AG48:AG53" si="35">IF(N48="",0,IF(LEFT(N48,1)="-",ABS(N48),(IF(N48&gt;9,N48+2,11))))</f>
        <v>0</v>
      </c>
      <c r="AH48" s="124">
        <f t="shared" ref="AH48:AH53" si="36">IF(N48="",0,IF(LEFT(N48,1)="-",(IF(ABS(N48)&gt;9,(ABS(N48)+2),11)),N48))</f>
        <v>0</v>
      </c>
    </row>
    <row r="49" spans="1:34" ht="15.75">
      <c r="A49" s="316" t="s">
        <v>71</v>
      </c>
      <c r="B49" s="126" t="str">
        <f>IF(B42&gt;"",B42,"")</f>
        <v>Risto Jokiranta</v>
      </c>
      <c r="C49" s="113" t="str">
        <f>IF(B44&gt;"",B44,"")</f>
        <v>Kai Asunmaa</v>
      </c>
      <c r="D49" s="324"/>
      <c r="E49" s="318"/>
      <c r="F49" s="128">
        <v>-6</v>
      </c>
      <c r="G49" s="129"/>
      <c r="H49" s="128">
        <v>4</v>
      </c>
      <c r="I49" s="129"/>
      <c r="J49" s="128">
        <v>5</v>
      </c>
      <c r="K49" s="129"/>
      <c r="L49" s="128"/>
      <c r="M49" s="129"/>
      <c r="N49" s="128"/>
      <c r="O49" s="129"/>
      <c r="P49" s="319">
        <f t="shared" ref="P49:P57" si="37">IF(COUNTA(F49:N49)=0,"", COUNTIF(F49:N49,"&gt;=0"))</f>
        <v>2</v>
      </c>
      <c r="Q49" s="320">
        <f t="shared" ref="Q49:Q57" si="38">IF(COUNTA(F49:N49)=0,"",(IF(LEFT(F49,1)="-",1,0)+IF(LEFT(H49,1)="-",1,0)+IF(LEFT(J49,1)="-",1,0)+IF(LEFT(L49,1)="-",1,0)+IF(LEFT(N49,1)="-",1,0)))</f>
        <v>1</v>
      </c>
      <c r="R49" s="153"/>
      <c r="S49" s="154"/>
      <c r="T49" s="312"/>
      <c r="U49" s="325">
        <f t="shared" si="25"/>
        <v>28</v>
      </c>
      <c r="V49" s="326">
        <f t="shared" si="25"/>
        <v>20</v>
      </c>
      <c r="W49" s="327">
        <f t="shared" si="26"/>
        <v>8</v>
      </c>
      <c r="Y49" s="134">
        <f t="shared" si="27"/>
        <v>6</v>
      </c>
      <c r="Z49" s="135">
        <f t="shared" si="28"/>
        <v>11</v>
      </c>
      <c r="AA49" s="134">
        <f t="shared" si="29"/>
        <v>11</v>
      </c>
      <c r="AB49" s="135">
        <f t="shared" si="30"/>
        <v>4</v>
      </c>
      <c r="AC49" s="134">
        <f t="shared" si="31"/>
        <v>11</v>
      </c>
      <c r="AD49" s="135">
        <f t="shared" si="32"/>
        <v>5</v>
      </c>
      <c r="AE49" s="134">
        <f t="shared" si="33"/>
        <v>0</v>
      </c>
      <c r="AF49" s="135">
        <f t="shared" si="34"/>
        <v>0</v>
      </c>
      <c r="AG49" s="134">
        <f t="shared" si="35"/>
        <v>0</v>
      </c>
      <c r="AH49" s="135">
        <f t="shared" si="36"/>
        <v>0</v>
      </c>
    </row>
    <row r="50" spans="1:34" ht="16.5" thickBot="1">
      <c r="A50" s="316" t="s">
        <v>82</v>
      </c>
      <c r="B50" s="328" t="str">
        <f>IF(B43&gt;"",B43,"")</f>
        <v>Bengt Lerviks</v>
      </c>
      <c r="C50" s="329" t="str">
        <f>IF(B45&gt;"",B45,"")</f>
        <v>Juha Julmala</v>
      </c>
      <c r="D50" s="330"/>
      <c r="E50" s="331"/>
      <c r="F50" s="139">
        <v>-9</v>
      </c>
      <c r="G50" s="140"/>
      <c r="H50" s="139">
        <v>7</v>
      </c>
      <c r="I50" s="140"/>
      <c r="J50" s="139">
        <v>-10</v>
      </c>
      <c r="K50" s="140"/>
      <c r="L50" s="139"/>
      <c r="M50" s="140"/>
      <c r="N50" s="139"/>
      <c r="O50" s="140"/>
      <c r="P50" s="319">
        <f t="shared" si="37"/>
        <v>1</v>
      </c>
      <c r="Q50" s="320">
        <f t="shared" si="38"/>
        <v>2</v>
      </c>
      <c r="R50" s="153"/>
      <c r="S50" s="154"/>
      <c r="T50" s="312"/>
      <c r="U50" s="325">
        <f t="shared" si="25"/>
        <v>30</v>
      </c>
      <c r="V50" s="326">
        <f t="shared" si="25"/>
        <v>30</v>
      </c>
      <c r="W50" s="327">
        <f t="shared" si="26"/>
        <v>0</v>
      </c>
      <c r="Y50" s="134">
        <f t="shared" si="27"/>
        <v>9</v>
      </c>
      <c r="Z50" s="135">
        <f t="shared" si="28"/>
        <v>11</v>
      </c>
      <c r="AA50" s="134">
        <f t="shared" si="29"/>
        <v>11</v>
      </c>
      <c r="AB50" s="135">
        <f t="shared" si="30"/>
        <v>7</v>
      </c>
      <c r="AC50" s="134">
        <f t="shared" si="31"/>
        <v>10</v>
      </c>
      <c r="AD50" s="135">
        <f t="shared" si="32"/>
        <v>12</v>
      </c>
      <c r="AE50" s="134">
        <f t="shared" si="33"/>
        <v>0</v>
      </c>
      <c r="AF50" s="135">
        <f t="shared" si="34"/>
        <v>0</v>
      </c>
      <c r="AG50" s="134">
        <f t="shared" si="35"/>
        <v>0</v>
      </c>
      <c r="AH50" s="135">
        <f t="shared" si="36"/>
        <v>0</v>
      </c>
    </row>
    <row r="51" spans="1:34" ht="15.75">
      <c r="A51" s="316" t="s">
        <v>83</v>
      </c>
      <c r="B51" s="126" t="str">
        <f>IF(B41&gt;"",B41,"")</f>
        <v>Anni Heljala</v>
      </c>
      <c r="C51" s="113" t="str">
        <f>IF(B44&gt;"",B44,"")</f>
        <v>Kai Asunmaa</v>
      </c>
      <c r="D51" s="317"/>
      <c r="E51" s="318"/>
      <c r="F51" s="143">
        <v>6</v>
      </c>
      <c r="G51" s="144"/>
      <c r="H51" s="143">
        <v>6</v>
      </c>
      <c r="I51" s="144"/>
      <c r="J51" s="143"/>
      <c r="K51" s="144"/>
      <c r="L51" s="143"/>
      <c r="M51" s="144"/>
      <c r="N51" s="143"/>
      <c r="O51" s="144"/>
      <c r="P51" s="319">
        <f t="shared" si="37"/>
        <v>2</v>
      </c>
      <c r="Q51" s="320">
        <f t="shared" si="38"/>
        <v>0</v>
      </c>
      <c r="R51" s="153"/>
      <c r="S51" s="154"/>
      <c r="T51" s="312"/>
      <c r="U51" s="325">
        <f t="shared" si="25"/>
        <v>22</v>
      </c>
      <c r="V51" s="326">
        <f t="shared" si="25"/>
        <v>12</v>
      </c>
      <c r="W51" s="327">
        <f t="shared" si="26"/>
        <v>10</v>
      </c>
      <c r="Y51" s="134">
        <f t="shared" si="27"/>
        <v>11</v>
      </c>
      <c r="Z51" s="135">
        <f t="shared" si="28"/>
        <v>6</v>
      </c>
      <c r="AA51" s="134">
        <f t="shared" si="29"/>
        <v>11</v>
      </c>
      <c r="AB51" s="135">
        <f t="shared" si="30"/>
        <v>6</v>
      </c>
      <c r="AC51" s="134">
        <f t="shared" si="31"/>
        <v>0</v>
      </c>
      <c r="AD51" s="135">
        <f t="shared" si="32"/>
        <v>0</v>
      </c>
      <c r="AE51" s="134">
        <f t="shared" si="33"/>
        <v>0</v>
      </c>
      <c r="AF51" s="135">
        <f t="shared" si="34"/>
        <v>0</v>
      </c>
      <c r="AG51" s="134">
        <f t="shared" si="35"/>
        <v>0</v>
      </c>
      <c r="AH51" s="135">
        <f t="shared" si="36"/>
        <v>0</v>
      </c>
    </row>
    <row r="52" spans="1:34" ht="15.75">
      <c r="A52" s="316" t="s">
        <v>84</v>
      </c>
      <c r="B52" s="126" t="str">
        <f>IF(B42&gt;"",B42,"")</f>
        <v>Risto Jokiranta</v>
      </c>
      <c r="C52" s="113" t="str">
        <f>IF(B45&gt;"",B45,"")</f>
        <v>Juha Julmala</v>
      </c>
      <c r="D52" s="324"/>
      <c r="E52" s="318"/>
      <c r="F52" s="146">
        <v>0</v>
      </c>
      <c r="G52" s="147"/>
      <c r="H52" s="146">
        <v>6</v>
      </c>
      <c r="I52" s="147"/>
      <c r="J52" s="146"/>
      <c r="K52" s="147"/>
      <c r="L52" s="148"/>
      <c r="M52" s="129"/>
      <c r="N52" s="148"/>
      <c r="O52" s="129"/>
      <c r="P52" s="319">
        <f t="shared" si="37"/>
        <v>2</v>
      </c>
      <c r="Q52" s="320">
        <f t="shared" si="38"/>
        <v>0</v>
      </c>
      <c r="R52" s="153"/>
      <c r="S52" s="154"/>
      <c r="T52" s="312"/>
      <c r="U52" s="325">
        <f t="shared" si="25"/>
        <v>22</v>
      </c>
      <c r="V52" s="326">
        <f t="shared" si="25"/>
        <v>6</v>
      </c>
      <c r="W52" s="327">
        <f t="shared" si="26"/>
        <v>16</v>
      </c>
      <c r="Y52" s="134">
        <f t="shared" si="27"/>
        <v>11</v>
      </c>
      <c r="Z52" s="135">
        <f t="shared" si="28"/>
        <v>0</v>
      </c>
      <c r="AA52" s="134">
        <f t="shared" si="29"/>
        <v>11</v>
      </c>
      <c r="AB52" s="135">
        <f t="shared" si="30"/>
        <v>6</v>
      </c>
      <c r="AC52" s="134">
        <f t="shared" si="31"/>
        <v>0</v>
      </c>
      <c r="AD52" s="135">
        <f t="shared" si="32"/>
        <v>0</v>
      </c>
      <c r="AE52" s="134">
        <f t="shared" si="33"/>
        <v>0</v>
      </c>
      <c r="AF52" s="135">
        <f t="shared" si="34"/>
        <v>0</v>
      </c>
      <c r="AG52" s="134">
        <f t="shared" si="35"/>
        <v>0</v>
      </c>
      <c r="AH52" s="135">
        <f t="shared" si="36"/>
        <v>0</v>
      </c>
    </row>
    <row r="53" spans="1:34" ht="16.5" thickBot="1">
      <c r="A53" s="316" t="s">
        <v>70</v>
      </c>
      <c r="B53" s="328" t="str">
        <f>IF(B41&gt;"",B41,"")</f>
        <v>Anni Heljala</v>
      </c>
      <c r="C53" s="329" t="str">
        <f>IF(B43&gt;"",B43,"")</f>
        <v>Bengt Lerviks</v>
      </c>
      <c r="D53" s="330"/>
      <c r="E53" s="331"/>
      <c r="F53" s="139">
        <v>11</v>
      </c>
      <c r="G53" s="140"/>
      <c r="H53" s="139">
        <v>-4</v>
      </c>
      <c r="I53" s="140"/>
      <c r="J53" s="139">
        <v>9</v>
      </c>
      <c r="K53" s="140"/>
      <c r="L53" s="139"/>
      <c r="M53" s="140"/>
      <c r="N53" s="139"/>
      <c r="O53" s="140"/>
      <c r="P53" s="319">
        <f t="shared" si="37"/>
        <v>2</v>
      </c>
      <c r="Q53" s="320">
        <f t="shared" si="38"/>
        <v>1</v>
      </c>
      <c r="R53" s="153"/>
      <c r="S53" s="154"/>
      <c r="T53" s="312"/>
      <c r="U53" s="325">
        <f t="shared" si="25"/>
        <v>28</v>
      </c>
      <c r="V53" s="326">
        <f t="shared" si="25"/>
        <v>31</v>
      </c>
      <c r="W53" s="327">
        <f t="shared" si="26"/>
        <v>-3</v>
      </c>
      <c r="Y53" s="149">
        <f t="shared" si="27"/>
        <v>13</v>
      </c>
      <c r="Z53" s="150">
        <f t="shared" si="28"/>
        <v>11</v>
      </c>
      <c r="AA53" s="149">
        <f t="shared" si="29"/>
        <v>4</v>
      </c>
      <c r="AB53" s="150">
        <f t="shared" si="30"/>
        <v>11</v>
      </c>
      <c r="AC53" s="149">
        <f t="shared" si="31"/>
        <v>11</v>
      </c>
      <c r="AD53" s="150">
        <f t="shared" si="32"/>
        <v>9</v>
      </c>
      <c r="AE53" s="149">
        <f t="shared" si="33"/>
        <v>0</v>
      </c>
      <c r="AF53" s="150">
        <f t="shared" si="34"/>
        <v>0</v>
      </c>
      <c r="AG53" s="149">
        <f t="shared" si="35"/>
        <v>0</v>
      </c>
      <c r="AH53" s="150">
        <f t="shared" si="36"/>
        <v>0</v>
      </c>
    </row>
    <row r="54" spans="1:34" ht="15.75">
      <c r="A54" s="316" t="s">
        <v>55</v>
      </c>
      <c r="B54" s="126" t="str">
        <f>IF(B44&gt;"",B44,"")</f>
        <v>Kai Asunmaa</v>
      </c>
      <c r="C54" s="113" t="str">
        <f>IF(B45&gt;"",B45,"")</f>
        <v>Juha Julmala</v>
      </c>
      <c r="D54" s="317"/>
      <c r="E54" s="318"/>
      <c r="F54" s="143">
        <v>3</v>
      </c>
      <c r="G54" s="144"/>
      <c r="H54" s="143">
        <v>10</v>
      </c>
      <c r="I54" s="144"/>
      <c r="J54" s="143"/>
      <c r="K54" s="144"/>
      <c r="L54" s="143"/>
      <c r="M54" s="144"/>
      <c r="N54" s="143"/>
      <c r="O54" s="144"/>
      <c r="P54" s="319">
        <f t="shared" si="37"/>
        <v>2</v>
      </c>
      <c r="Q54" s="320">
        <f t="shared" si="38"/>
        <v>0</v>
      </c>
      <c r="R54" s="153"/>
      <c r="S54" s="154"/>
      <c r="T54" s="312"/>
      <c r="U54" s="325">
        <f t="shared" si="25"/>
        <v>23</v>
      </c>
      <c r="V54" s="326">
        <f t="shared" si="25"/>
        <v>13</v>
      </c>
      <c r="W54" s="327">
        <f t="shared" si="26"/>
        <v>10</v>
      </c>
      <c r="Y54" s="123">
        <f t="shared" si="27"/>
        <v>11</v>
      </c>
      <c r="Z54" s="124">
        <f>IF(F54="",0,IF(LEFT(F54,1)="-",(IF(ABS(F54)&gt;9,(ABS(F54)+2),11)),F54))</f>
        <v>3</v>
      </c>
      <c r="AA54" s="123">
        <f t="shared" si="29"/>
        <v>12</v>
      </c>
      <c r="AB54" s="124">
        <f>IF(H54="",0,IF(LEFT(H54,1)="-",(IF(ABS(H54)&gt;9,(ABS(H54)+2),11)),H54))</f>
        <v>10</v>
      </c>
      <c r="AC54" s="123">
        <f t="shared" si="31"/>
        <v>0</v>
      </c>
      <c r="AD54" s="124">
        <f>IF(J54="",0,IF(LEFT(J54,1)="-",(IF(ABS(J54)&gt;9,(ABS(J54)+2),11)),J54))</f>
        <v>0</v>
      </c>
      <c r="AE54" s="123">
        <f t="shared" si="33"/>
        <v>0</v>
      </c>
      <c r="AF54" s="124">
        <f>IF(L54="",0,IF(LEFT(L54,1)="-",(IF(ABS(L54)&gt;9,(ABS(L54)+2),11)),L54))</f>
        <v>0</v>
      </c>
      <c r="AG54" s="123">
        <f>IF(N54="",0,IF(LEFT(N54,1)="-",ABS(N54),(IF(N54&gt;9,N54+2,11))))</f>
        <v>0</v>
      </c>
      <c r="AH54" s="124">
        <f>IF(N54="",0,IF(LEFT(N54,1)="-",(IF(ABS(N54)&gt;9,(ABS(N54)+2),11)),N54))</f>
        <v>0</v>
      </c>
    </row>
    <row r="55" spans="1:34" ht="15.75">
      <c r="A55" s="316" t="s">
        <v>73</v>
      </c>
      <c r="B55" s="126" t="str">
        <f>IF(B42&gt;"",B42,"")</f>
        <v>Risto Jokiranta</v>
      </c>
      <c r="C55" s="113" t="str">
        <f>IF(B43&gt;"",B43,"")</f>
        <v>Bengt Lerviks</v>
      </c>
      <c r="D55" s="324"/>
      <c r="E55" s="318"/>
      <c r="F55" s="146">
        <v>5</v>
      </c>
      <c r="G55" s="147"/>
      <c r="H55" s="146">
        <v>-9</v>
      </c>
      <c r="I55" s="147"/>
      <c r="J55" s="146">
        <v>-10</v>
      </c>
      <c r="K55" s="147"/>
      <c r="L55" s="148"/>
      <c r="M55" s="129"/>
      <c r="N55" s="148"/>
      <c r="O55" s="129"/>
      <c r="P55" s="319">
        <f t="shared" si="37"/>
        <v>1</v>
      </c>
      <c r="Q55" s="320">
        <f t="shared" si="38"/>
        <v>2</v>
      </c>
      <c r="R55" s="153"/>
      <c r="S55" s="154"/>
      <c r="T55" s="312"/>
      <c r="U55" s="325">
        <f t="shared" si="25"/>
        <v>30</v>
      </c>
      <c r="V55" s="326">
        <f t="shared" si="25"/>
        <v>28</v>
      </c>
      <c r="W55" s="327">
        <f t="shared" si="26"/>
        <v>2</v>
      </c>
      <c r="Y55" s="134">
        <f t="shared" si="27"/>
        <v>11</v>
      </c>
      <c r="Z55" s="135">
        <f>IF(F55="",0,IF(LEFT(F55,1)="-",(IF(ABS(F55)&gt;9,(ABS(F55)+2),11)),F55))</f>
        <v>5</v>
      </c>
      <c r="AA55" s="134">
        <f t="shared" si="29"/>
        <v>9</v>
      </c>
      <c r="AB55" s="135">
        <f>IF(H55="",0,IF(LEFT(H55,1)="-",(IF(ABS(H55)&gt;9,(ABS(H55)+2),11)),H55))</f>
        <v>11</v>
      </c>
      <c r="AC55" s="134">
        <f t="shared" si="31"/>
        <v>10</v>
      </c>
      <c r="AD55" s="135">
        <f>IF(J55="",0,IF(LEFT(J55,1)="-",(IF(ABS(J55)&gt;9,(ABS(J55)+2),11)),J55))</f>
        <v>12</v>
      </c>
      <c r="AE55" s="134">
        <f t="shared" si="33"/>
        <v>0</v>
      </c>
      <c r="AF55" s="135">
        <f>IF(L55="",0,IF(LEFT(L55,1)="-",(IF(ABS(L55)&gt;9,(ABS(L55)+2),11)),L55))</f>
        <v>0</v>
      </c>
      <c r="AG55" s="134">
        <f>IF(N55="",0,IF(LEFT(N55,1)="-",ABS(N55),(IF(N55&gt;9,N55+2,11))))</f>
        <v>0</v>
      </c>
      <c r="AH55" s="135">
        <f>IF(N55="",0,IF(LEFT(N55,1)="-",(IF(ABS(N55)&gt;9,(ABS(N55)+2),11)),N55))</f>
        <v>0</v>
      </c>
    </row>
    <row r="56" spans="1:34" ht="16.5" thickBot="1">
      <c r="A56" s="316" t="s">
        <v>85</v>
      </c>
      <c r="B56" s="328" t="str">
        <f>IF(B43&gt;"",B43,"")</f>
        <v>Bengt Lerviks</v>
      </c>
      <c r="C56" s="329" t="str">
        <f>IF(B44&gt;"",B44,"")</f>
        <v>Kai Asunmaa</v>
      </c>
      <c r="D56" s="330"/>
      <c r="E56" s="331"/>
      <c r="F56" s="139">
        <v>6</v>
      </c>
      <c r="G56" s="140"/>
      <c r="H56" s="139">
        <v>9</v>
      </c>
      <c r="I56" s="140"/>
      <c r="J56" s="139"/>
      <c r="K56" s="140"/>
      <c r="L56" s="139"/>
      <c r="M56" s="140"/>
      <c r="N56" s="139"/>
      <c r="O56" s="140"/>
      <c r="P56" s="319">
        <f t="shared" si="37"/>
        <v>2</v>
      </c>
      <c r="Q56" s="320">
        <f t="shared" si="38"/>
        <v>0</v>
      </c>
      <c r="R56" s="153"/>
      <c r="S56" s="154"/>
      <c r="T56" s="312"/>
      <c r="U56" s="325">
        <f t="shared" si="25"/>
        <v>22</v>
      </c>
      <c r="V56" s="326">
        <f t="shared" si="25"/>
        <v>15</v>
      </c>
      <c r="W56" s="327">
        <f t="shared" si="26"/>
        <v>7</v>
      </c>
      <c r="Y56" s="134">
        <f t="shared" si="27"/>
        <v>11</v>
      </c>
      <c r="Z56" s="135">
        <f>IF(F56="",0,IF(LEFT(F56,1)="-",(IF(ABS(F56)&gt;9,(ABS(F56)+2),11)),F56))</f>
        <v>6</v>
      </c>
      <c r="AA56" s="134">
        <f t="shared" si="29"/>
        <v>11</v>
      </c>
      <c r="AB56" s="135">
        <f>IF(H56="",0,IF(LEFT(H56,1)="-",(IF(ABS(H56)&gt;9,(ABS(H56)+2),11)),H56))</f>
        <v>9</v>
      </c>
      <c r="AC56" s="134">
        <f t="shared" si="31"/>
        <v>0</v>
      </c>
      <c r="AD56" s="135">
        <f>IF(J56="",0,IF(LEFT(J56,1)="-",(IF(ABS(J56)&gt;9,(ABS(J56)+2),11)),J56))</f>
        <v>0</v>
      </c>
      <c r="AE56" s="134">
        <f t="shared" si="33"/>
        <v>0</v>
      </c>
      <c r="AF56" s="135">
        <f>IF(L56="",0,IF(LEFT(L56,1)="-",(IF(ABS(L56)&gt;9,(ABS(L56)+2),11)),L56))</f>
        <v>0</v>
      </c>
      <c r="AG56" s="134">
        <f>IF(N56="",0,IF(LEFT(N56,1)="-",ABS(N56),(IF(N56&gt;9,N56+2,11))))</f>
        <v>0</v>
      </c>
      <c r="AH56" s="135">
        <f>IF(N56="",0,IF(LEFT(N56,1)="-",(IF(ABS(N56)&gt;9,(ABS(N56)+2),11)),N56))</f>
        <v>0</v>
      </c>
    </row>
    <row r="57" spans="1:34" ht="16.5" thickBot="1">
      <c r="A57" s="332" t="s">
        <v>74</v>
      </c>
      <c r="B57" s="246" t="str">
        <f>IF(B41&gt;"",B41,"")</f>
        <v>Anni Heljala</v>
      </c>
      <c r="C57" s="247" t="str">
        <f>IF(B42&gt;"",B42,"")</f>
        <v>Risto Jokiranta</v>
      </c>
      <c r="D57" s="333"/>
      <c r="E57" s="334"/>
      <c r="F57" s="335">
        <v>-4</v>
      </c>
      <c r="G57" s="336"/>
      <c r="H57" s="335">
        <v>4</v>
      </c>
      <c r="I57" s="336"/>
      <c r="J57" s="335">
        <v>-3</v>
      </c>
      <c r="K57" s="336"/>
      <c r="L57" s="335"/>
      <c r="M57" s="336"/>
      <c r="N57" s="335"/>
      <c r="O57" s="336"/>
      <c r="P57" s="337">
        <f t="shared" si="37"/>
        <v>1</v>
      </c>
      <c r="Q57" s="338">
        <f t="shared" si="38"/>
        <v>2</v>
      </c>
      <c r="R57" s="163"/>
      <c r="S57" s="164"/>
      <c r="T57" s="312"/>
      <c r="U57" s="339">
        <f t="shared" si="25"/>
        <v>18</v>
      </c>
      <c r="V57" s="340">
        <f t="shared" si="25"/>
        <v>26</v>
      </c>
      <c r="W57" s="341">
        <f t="shared" si="26"/>
        <v>-8</v>
      </c>
      <c r="Y57" s="134">
        <f t="shared" si="27"/>
        <v>4</v>
      </c>
      <c r="Z57" s="135">
        <f>IF(F57="",0,IF(LEFT(F57,1)="-",(IF(ABS(F57)&gt;9,(ABS(F57)+2),11)),F57))</f>
        <v>11</v>
      </c>
      <c r="AA57" s="134">
        <f t="shared" si="29"/>
        <v>11</v>
      </c>
      <c r="AB57" s="135">
        <f>IF(H57="",0,IF(LEFT(H57,1)="-",(IF(ABS(H57)&gt;9,(ABS(H57)+2),11)),H57))</f>
        <v>4</v>
      </c>
      <c r="AC57" s="134">
        <f t="shared" si="31"/>
        <v>3</v>
      </c>
      <c r="AD57" s="135">
        <f>IF(J57="",0,IF(LEFT(J57,1)="-",(IF(ABS(J57)&gt;9,(ABS(J57)+2),11)),J57))</f>
        <v>11</v>
      </c>
      <c r="AE57" s="134">
        <f t="shared" si="33"/>
        <v>0</v>
      </c>
      <c r="AF57" s="135">
        <f>IF(L57="",0,IF(LEFT(L57,1)="-",(IF(ABS(L57)&gt;9,(ABS(L57)+2),11)),L57))</f>
        <v>0</v>
      </c>
      <c r="AG57" s="134">
        <f>IF(N57="",0,IF(LEFT(N57,1)="-",ABS(N57),(IF(N57&gt;9,N57+2,11))))</f>
        <v>0</v>
      </c>
      <c r="AH57" s="135">
        <f>IF(N57="",0,IF(LEFT(N57,1)="-",(IF(ABS(N57)&gt;9,(ABS(N57)+2),11)),N57))</f>
        <v>0</v>
      </c>
    </row>
    <row r="58" spans="1:34" ht="15.75" thickTop="1"/>
    <row r="61" spans="1:34">
      <c r="A61" s="342"/>
      <c r="B61" s="355" t="s">
        <v>91</v>
      </c>
      <c r="C61" s="394" t="s">
        <v>92</v>
      </c>
      <c r="D61" s="395"/>
      <c r="E61" s="396"/>
      <c r="F61" s="394" t="s">
        <v>93</v>
      </c>
      <c r="G61" s="396"/>
      <c r="H61" s="356"/>
      <c r="I61" s="357"/>
      <c r="J61" s="357"/>
      <c r="K61" s="358"/>
      <c r="L61" s="345"/>
      <c r="M61" s="345"/>
      <c r="N61" s="345"/>
    </row>
    <row r="62" spans="1:34">
      <c r="A62" s="346" t="s">
        <v>8</v>
      </c>
      <c r="B62" s="346" t="s">
        <v>94</v>
      </c>
      <c r="C62" s="397" t="s">
        <v>64</v>
      </c>
      <c r="D62" s="398"/>
      <c r="E62" s="398"/>
      <c r="F62" s="399" t="s">
        <v>65</v>
      </c>
      <c r="G62" s="400"/>
      <c r="H62" s="363"/>
      <c r="I62" s="361"/>
      <c r="J62" s="361"/>
      <c r="K62" s="365"/>
      <c r="L62" s="362" t="s">
        <v>64</v>
      </c>
      <c r="M62" s="354"/>
      <c r="N62" s="354"/>
      <c r="O62" s="354"/>
      <c r="P62" s="345"/>
      <c r="Q62" s="345"/>
    </row>
    <row r="63" spans="1:34" ht="15" customHeight="1">
      <c r="A63" s="346" t="s">
        <v>9</v>
      </c>
      <c r="B63" s="359"/>
      <c r="C63" s="399"/>
      <c r="D63" s="401"/>
      <c r="E63" s="400"/>
      <c r="F63" s="399"/>
      <c r="G63" s="400"/>
      <c r="H63" s="366"/>
      <c r="I63" s="367"/>
      <c r="J63" s="367"/>
      <c r="K63" s="368"/>
      <c r="L63" s="385" t="s">
        <v>95</v>
      </c>
      <c r="M63" s="386"/>
      <c r="N63" s="386"/>
      <c r="O63" s="387"/>
      <c r="P63" s="362" t="s">
        <v>76</v>
      </c>
      <c r="Q63" s="354"/>
      <c r="R63" s="354"/>
      <c r="S63" s="354"/>
      <c r="T63" s="345"/>
    </row>
    <row r="64" spans="1:34" ht="15" customHeight="1">
      <c r="A64" s="342" t="s">
        <v>10</v>
      </c>
      <c r="B64" s="355" t="s">
        <v>96</v>
      </c>
      <c r="C64" s="394" t="s">
        <v>76</v>
      </c>
      <c r="D64" s="395"/>
      <c r="E64" s="396"/>
      <c r="F64" s="394" t="s">
        <v>23</v>
      </c>
      <c r="G64" s="396"/>
      <c r="H64" s="369" t="s">
        <v>97</v>
      </c>
      <c r="I64" s="370"/>
      <c r="J64" s="370"/>
      <c r="K64" s="371"/>
      <c r="L64" s="388"/>
      <c r="M64" s="389"/>
      <c r="N64" s="389"/>
      <c r="O64" s="389"/>
      <c r="P64" s="385" t="s">
        <v>98</v>
      </c>
      <c r="Q64" s="386"/>
      <c r="R64" s="386"/>
      <c r="S64" s="387"/>
      <c r="T64" s="345"/>
    </row>
    <row r="65" spans="1:24">
      <c r="A65" s="342" t="s">
        <v>11</v>
      </c>
      <c r="B65" s="355" t="s">
        <v>99</v>
      </c>
      <c r="C65" s="394" t="s">
        <v>86</v>
      </c>
      <c r="D65" s="395"/>
      <c r="E65" s="396"/>
      <c r="F65" s="394" t="s">
        <v>23</v>
      </c>
      <c r="G65" s="396"/>
      <c r="H65" s="372"/>
      <c r="I65" s="373"/>
      <c r="J65" s="373"/>
      <c r="K65" s="374"/>
      <c r="L65" s="364" t="s">
        <v>76</v>
      </c>
      <c r="M65" s="360"/>
      <c r="N65" s="360"/>
      <c r="O65" s="360"/>
      <c r="P65" s="384"/>
      <c r="Q65" s="384"/>
      <c r="R65" s="384"/>
      <c r="S65" s="391"/>
      <c r="T65" s="375" t="s">
        <v>77</v>
      </c>
      <c r="U65" s="376"/>
      <c r="V65" s="376"/>
      <c r="W65" s="376"/>
      <c r="X65" s="393"/>
    </row>
    <row r="66" spans="1:24" ht="15" customHeight="1">
      <c r="A66" s="346" t="s">
        <v>12</v>
      </c>
      <c r="B66" s="359" t="s">
        <v>100</v>
      </c>
      <c r="C66" s="399" t="s">
        <v>87</v>
      </c>
      <c r="D66" s="401"/>
      <c r="E66" s="400"/>
      <c r="F66" s="399" t="s">
        <v>21</v>
      </c>
      <c r="G66" s="400"/>
      <c r="H66" s="377" t="s">
        <v>101</v>
      </c>
      <c r="I66" s="378"/>
      <c r="J66" s="378"/>
      <c r="K66" s="379"/>
      <c r="L66" s="392" t="s">
        <v>66</v>
      </c>
      <c r="M66" s="376"/>
      <c r="N66" s="376"/>
      <c r="O66" s="376"/>
      <c r="P66" s="384"/>
      <c r="Q66" s="384"/>
      <c r="R66" s="384"/>
      <c r="S66" s="391"/>
      <c r="T66" s="362" t="s">
        <v>65</v>
      </c>
      <c r="U66" s="354"/>
      <c r="V66" s="354"/>
      <c r="W66" s="354"/>
      <c r="X66" s="393"/>
    </row>
    <row r="67" spans="1:24" ht="15" customHeight="1">
      <c r="A67" s="346" t="s">
        <v>13</v>
      </c>
      <c r="B67" s="359" t="s">
        <v>102</v>
      </c>
      <c r="C67" s="399" t="s">
        <v>66</v>
      </c>
      <c r="D67" s="401"/>
      <c r="E67" s="400"/>
      <c r="F67" s="399" t="s">
        <v>67</v>
      </c>
      <c r="G67" s="400"/>
      <c r="H67" s="380"/>
      <c r="I67" s="381"/>
      <c r="J67" s="381"/>
      <c r="K67" s="381"/>
      <c r="L67" s="385" t="s">
        <v>103</v>
      </c>
      <c r="M67" s="386"/>
      <c r="N67" s="386"/>
      <c r="O67" s="386"/>
      <c r="P67" s="388"/>
      <c r="Q67" s="389"/>
      <c r="R67" s="389"/>
      <c r="S67" s="390"/>
      <c r="T67" s="345"/>
    </row>
    <row r="68" spans="1:24">
      <c r="A68" s="342" t="s">
        <v>104</v>
      </c>
      <c r="B68" s="355"/>
      <c r="C68" s="394"/>
      <c r="D68" s="395"/>
      <c r="E68" s="396"/>
      <c r="F68" s="394"/>
      <c r="G68" s="395"/>
      <c r="H68" s="364"/>
      <c r="I68" s="360"/>
      <c r="J68" s="360"/>
      <c r="K68" s="360"/>
      <c r="L68" s="388"/>
      <c r="M68" s="389"/>
      <c r="N68" s="389"/>
      <c r="O68" s="390"/>
      <c r="P68" s="364" t="s">
        <v>77</v>
      </c>
      <c r="Q68" s="360"/>
      <c r="R68" s="360"/>
      <c r="S68" s="360"/>
      <c r="T68" s="345"/>
    </row>
    <row r="69" spans="1:24">
      <c r="A69" s="342" t="s">
        <v>105</v>
      </c>
      <c r="B69" s="355" t="s">
        <v>106</v>
      </c>
      <c r="C69" s="394" t="s">
        <v>77</v>
      </c>
      <c r="D69" s="395"/>
      <c r="E69" s="396"/>
      <c r="F69" s="394" t="s">
        <v>65</v>
      </c>
      <c r="G69" s="396"/>
      <c r="H69" s="375"/>
      <c r="I69" s="376"/>
      <c r="J69" s="376"/>
      <c r="K69" s="382"/>
      <c r="L69" s="364" t="s">
        <v>77</v>
      </c>
      <c r="M69" s="360"/>
      <c r="N69" s="360"/>
      <c r="O69" s="360"/>
      <c r="P69" s="345"/>
      <c r="T69" s="345"/>
    </row>
  </sheetData>
  <mergeCells count="241">
    <mergeCell ref="P63:S63"/>
    <mergeCell ref="P64:S67"/>
    <mergeCell ref="P68:S68"/>
    <mergeCell ref="T65:W65"/>
    <mergeCell ref="T66:W66"/>
    <mergeCell ref="L62:O62"/>
    <mergeCell ref="L63:O64"/>
    <mergeCell ref="L65:O65"/>
    <mergeCell ref="L66:O66"/>
    <mergeCell ref="L67:O68"/>
    <mergeCell ref="L69:O69"/>
    <mergeCell ref="F69:G69"/>
    <mergeCell ref="H62:K63"/>
    <mergeCell ref="H64:K65"/>
    <mergeCell ref="H61:K61"/>
    <mergeCell ref="H66:K67"/>
    <mergeCell ref="H68:K69"/>
    <mergeCell ref="C68:E68"/>
    <mergeCell ref="C69:E69"/>
    <mergeCell ref="F61:G61"/>
    <mergeCell ref="F62:G62"/>
    <mergeCell ref="F63:G63"/>
    <mergeCell ref="F64:G64"/>
    <mergeCell ref="F65:G65"/>
    <mergeCell ref="F66:G66"/>
    <mergeCell ref="F67:G67"/>
    <mergeCell ref="F68:G68"/>
    <mergeCell ref="C61:E61"/>
    <mergeCell ref="C62:E62"/>
    <mergeCell ref="C63:E63"/>
    <mergeCell ref="C64:E64"/>
    <mergeCell ref="C65:E65"/>
    <mergeCell ref="C66:E66"/>
    <mergeCell ref="C67:E67"/>
    <mergeCell ref="F57:G57"/>
    <mergeCell ref="H57:I57"/>
    <mergeCell ref="J57:K57"/>
    <mergeCell ref="L57:M57"/>
    <mergeCell ref="N57:O57"/>
    <mergeCell ref="F55:G55"/>
    <mergeCell ref="H55:I55"/>
    <mergeCell ref="J55:K55"/>
    <mergeCell ref="L55:M55"/>
    <mergeCell ref="N55:O55"/>
    <mergeCell ref="F56:G56"/>
    <mergeCell ref="H56:I56"/>
    <mergeCell ref="J56:K56"/>
    <mergeCell ref="L56:M56"/>
    <mergeCell ref="N56:O56"/>
    <mergeCell ref="F53:G53"/>
    <mergeCell ref="H53:I53"/>
    <mergeCell ref="J53:K53"/>
    <mergeCell ref="L53:M53"/>
    <mergeCell ref="N53:O53"/>
    <mergeCell ref="F54:G54"/>
    <mergeCell ref="H54:I54"/>
    <mergeCell ref="J54:K54"/>
    <mergeCell ref="L54:M54"/>
    <mergeCell ref="N54:O54"/>
    <mergeCell ref="F51:G51"/>
    <mergeCell ref="H51:I51"/>
    <mergeCell ref="J51:K51"/>
    <mergeCell ref="L51:M51"/>
    <mergeCell ref="N51:O51"/>
    <mergeCell ref="F52:G52"/>
    <mergeCell ref="H52:I52"/>
    <mergeCell ref="J52:K52"/>
    <mergeCell ref="L52:M52"/>
    <mergeCell ref="N52:O52"/>
    <mergeCell ref="F49:G49"/>
    <mergeCell ref="H49:I49"/>
    <mergeCell ref="J49:K49"/>
    <mergeCell ref="L49:M49"/>
    <mergeCell ref="N49:O49"/>
    <mergeCell ref="F50:G50"/>
    <mergeCell ref="H50:I50"/>
    <mergeCell ref="J50:K50"/>
    <mergeCell ref="L50:M50"/>
    <mergeCell ref="N50:O50"/>
    <mergeCell ref="U47:V47"/>
    <mergeCell ref="F48:G48"/>
    <mergeCell ref="H48:I48"/>
    <mergeCell ref="J48:K48"/>
    <mergeCell ref="L48:M48"/>
    <mergeCell ref="N48:O48"/>
    <mergeCell ref="F47:G47"/>
    <mergeCell ref="H47:I47"/>
    <mergeCell ref="J47:K47"/>
    <mergeCell ref="L47:M47"/>
    <mergeCell ref="N47:O47"/>
    <mergeCell ref="P47:Q47"/>
    <mergeCell ref="R40:S40"/>
    <mergeCell ref="R41:S41"/>
    <mergeCell ref="R42:S42"/>
    <mergeCell ref="R43:S43"/>
    <mergeCell ref="R44:S44"/>
    <mergeCell ref="R45:S45"/>
    <mergeCell ref="D40:E40"/>
    <mergeCell ref="F40:G40"/>
    <mergeCell ref="H40:I40"/>
    <mergeCell ref="J40:K40"/>
    <mergeCell ref="L40:M40"/>
    <mergeCell ref="P40:Q40"/>
    <mergeCell ref="Q38:S38"/>
    <mergeCell ref="D39:F39"/>
    <mergeCell ref="G39:I39"/>
    <mergeCell ref="J39:M39"/>
    <mergeCell ref="N39:P39"/>
    <mergeCell ref="Q39:S39"/>
    <mergeCell ref="F36:G36"/>
    <mergeCell ref="H36:I36"/>
    <mergeCell ref="J36:K36"/>
    <mergeCell ref="L36:M36"/>
    <mergeCell ref="N36:O36"/>
    <mergeCell ref="J38:M38"/>
    <mergeCell ref="N38:P38"/>
    <mergeCell ref="F34:G34"/>
    <mergeCell ref="H34:I34"/>
    <mergeCell ref="J34:K34"/>
    <mergeCell ref="L34:M34"/>
    <mergeCell ref="N34:O34"/>
    <mergeCell ref="F35:G35"/>
    <mergeCell ref="H35:I35"/>
    <mergeCell ref="J35:K35"/>
    <mergeCell ref="L35:M35"/>
    <mergeCell ref="N35:O35"/>
    <mergeCell ref="F32:G32"/>
    <mergeCell ref="H32:I32"/>
    <mergeCell ref="J32:K32"/>
    <mergeCell ref="L32:M32"/>
    <mergeCell ref="N32:O32"/>
    <mergeCell ref="F33:G33"/>
    <mergeCell ref="H33:I33"/>
    <mergeCell ref="J33:K33"/>
    <mergeCell ref="L33:M33"/>
    <mergeCell ref="N33:O33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U26:V26"/>
    <mergeCell ref="F27:G27"/>
    <mergeCell ref="H27:I27"/>
    <mergeCell ref="J27:K27"/>
    <mergeCell ref="L27:M27"/>
    <mergeCell ref="N27:O27"/>
    <mergeCell ref="F26:G26"/>
    <mergeCell ref="H26:I26"/>
    <mergeCell ref="J26:K26"/>
    <mergeCell ref="L26:M26"/>
    <mergeCell ref="N26:O26"/>
    <mergeCell ref="P26:Q26"/>
    <mergeCell ref="R19:S19"/>
    <mergeCell ref="R20:S20"/>
    <mergeCell ref="R21:S21"/>
    <mergeCell ref="R22:S22"/>
    <mergeCell ref="R23:S23"/>
    <mergeCell ref="R24:S24"/>
    <mergeCell ref="D19:E19"/>
    <mergeCell ref="F19:G19"/>
    <mergeCell ref="H19:I19"/>
    <mergeCell ref="J19:K19"/>
    <mergeCell ref="L19:M19"/>
    <mergeCell ref="P19:Q19"/>
    <mergeCell ref="J17:M17"/>
    <mergeCell ref="N17:P17"/>
    <mergeCell ref="Q17:S17"/>
    <mergeCell ref="D18:F18"/>
    <mergeCell ref="G18:I18"/>
    <mergeCell ref="J18:M18"/>
    <mergeCell ref="N18:P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opLeftCell="A40" workbookViewId="0">
      <selection activeCell="T67" sqref="T67"/>
    </sheetView>
  </sheetViews>
  <sheetFormatPr defaultRowHeight="15"/>
  <cols>
    <col min="1" max="1" width="5.7109375" customWidth="1"/>
    <col min="2" max="2" width="19.42578125" customWidth="1"/>
    <col min="3" max="3" width="12.28515625" customWidth="1"/>
    <col min="4" max="35" width="3.85546875" customWidth="1"/>
  </cols>
  <sheetData>
    <row r="1" spans="1:34" ht="16.5" thickTop="1">
      <c r="A1" s="1"/>
      <c r="B1" s="2" t="s">
        <v>60</v>
      </c>
      <c r="C1" s="3"/>
      <c r="D1" s="3"/>
      <c r="E1" s="3"/>
      <c r="F1" s="170"/>
      <c r="G1" s="3"/>
      <c r="H1" s="171" t="s">
        <v>0</v>
      </c>
      <c r="I1" s="172"/>
      <c r="J1" s="173" t="s">
        <v>107</v>
      </c>
      <c r="K1" s="7"/>
      <c r="L1" s="7"/>
      <c r="M1" s="8"/>
      <c r="N1" s="9" t="s">
        <v>62</v>
      </c>
      <c r="O1" s="10"/>
      <c r="P1" s="10"/>
      <c r="Q1" s="11">
        <v>1</v>
      </c>
      <c r="R1" s="174"/>
      <c r="S1" s="175"/>
    </row>
    <row r="2" spans="1:34" ht="16.5" thickBot="1">
      <c r="A2" s="15"/>
      <c r="B2" s="16" t="s">
        <v>63</v>
      </c>
      <c r="C2" s="17" t="s">
        <v>3</v>
      </c>
      <c r="D2" s="18"/>
      <c r="E2" s="19"/>
      <c r="F2" s="176"/>
      <c r="G2" s="177" t="s">
        <v>4</v>
      </c>
      <c r="H2" s="21"/>
      <c r="I2" s="21"/>
      <c r="J2" s="178">
        <v>43177</v>
      </c>
      <c r="K2" s="178"/>
      <c r="L2" s="178"/>
      <c r="M2" s="179"/>
      <c r="N2" s="180" t="s">
        <v>5</v>
      </c>
      <c r="O2" s="181"/>
      <c r="P2" s="181"/>
      <c r="Q2" s="182"/>
      <c r="R2" s="182"/>
      <c r="S2" s="183"/>
    </row>
    <row r="3" spans="1:34" ht="16.5" thickTop="1">
      <c r="A3" s="32"/>
      <c r="B3" s="33" t="s">
        <v>6</v>
      </c>
      <c r="C3" s="34" t="s">
        <v>7</v>
      </c>
      <c r="D3" s="35" t="s">
        <v>8</v>
      </c>
      <c r="E3" s="36"/>
      <c r="F3" s="35" t="s">
        <v>9</v>
      </c>
      <c r="G3" s="36"/>
      <c r="H3" s="35" t="s">
        <v>10</v>
      </c>
      <c r="I3" s="36"/>
      <c r="J3" s="35" t="s">
        <v>11</v>
      </c>
      <c r="K3" s="36"/>
      <c r="L3" s="35"/>
      <c r="M3" s="36"/>
      <c r="N3" s="40" t="s">
        <v>14</v>
      </c>
      <c r="O3" s="41" t="s">
        <v>15</v>
      </c>
      <c r="P3" s="184" t="s">
        <v>16</v>
      </c>
      <c r="Q3" s="185"/>
      <c r="R3" s="186" t="s">
        <v>17</v>
      </c>
      <c r="S3" s="187"/>
      <c r="U3" s="108" t="s">
        <v>18</v>
      </c>
      <c r="V3" s="46"/>
      <c r="W3" s="47" t="s">
        <v>19</v>
      </c>
    </row>
    <row r="4" spans="1:34">
      <c r="A4" s="48" t="s">
        <v>8</v>
      </c>
      <c r="B4" s="49" t="s">
        <v>86</v>
      </c>
      <c r="C4" s="50" t="s">
        <v>23</v>
      </c>
      <c r="D4" s="188"/>
      <c r="E4" s="189"/>
      <c r="F4" s="190">
        <f>+P14</f>
        <v>2</v>
      </c>
      <c r="G4" s="191">
        <f>+Q14</f>
        <v>0</v>
      </c>
      <c r="H4" s="190">
        <f>P10</f>
        <v>0</v>
      </c>
      <c r="I4" s="191">
        <f>Q10</f>
        <v>2</v>
      </c>
      <c r="J4" s="190">
        <f>P12</f>
        <v>2</v>
      </c>
      <c r="K4" s="191">
        <f>Q12</f>
        <v>0</v>
      </c>
      <c r="L4" s="190"/>
      <c r="M4" s="191"/>
      <c r="N4" s="192">
        <f>IF(SUM(D4:M4)=0,"", COUNTIF(E4:E7,"2"))</f>
        <v>2</v>
      </c>
      <c r="O4" s="193">
        <f>IF(SUM(E4:N4)=0,"", COUNTIF(D4:D7,"2"))</f>
        <v>1</v>
      </c>
      <c r="P4" s="194">
        <f>IF(SUM(D4:M4)=0,"",SUM(E4:E7))</f>
        <v>4</v>
      </c>
      <c r="Q4" s="195">
        <f>IF(SUM(D4:M4)=0,"",SUM(D4:D7))</f>
        <v>2</v>
      </c>
      <c r="R4" s="196">
        <v>2</v>
      </c>
      <c r="S4" s="197"/>
      <c r="U4" s="198">
        <f>+U10+U12+U14</f>
        <v>61</v>
      </c>
      <c r="V4" s="60">
        <f>+V10+V12+V14</f>
        <v>41</v>
      </c>
      <c r="W4" s="61">
        <f>+U4-V4</f>
        <v>20</v>
      </c>
    </row>
    <row r="5" spans="1:34">
      <c r="A5" s="62" t="s">
        <v>9</v>
      </c>
      <c r="B5" s="49" t="s">
        <v>78</v>
      </c>
      <c r="C5" s="63" t="s">
        <v>21</v>
      </c>
      <c r="D5" s="199">
        <f>+Q14</f>
        <v>0</v>
      </c>
      <c r="E5" s="200">
        <f>+P14</f>
        <v>2</v>
      </c>
      <c r="F5" s="201"/>
      <c r="G5" s="202"/>
      <c r="H5" s="199">
        <f>P13</f>
        <v>1</v>
      </c>
      <c r="I5" s="200">
        <f>Q13</f>
        <v>2</v>
      </c>
      <c r="J5" s="199">
        <f>P11</f>
        <v>2</v>
      </c>
      <c r="K5" s="200">
        <f>Q11</f>
        <v>0</v>
      </c>
      <c r="L5" s="199"/>
      <c r="M5" s="200"/>
      <c r="N5" s="192">
        <f>IF(SUM(D5:M5)=0,"", COUNTIF(G4:G7,"2"))</f>
        <v>1</v>
      </c>
      <c r="O5" s="193">
        <f>IF(SUM(E5:N5)=0,"", COUNTIF(F4:F7,"2"))</f>
        <v>2</v>
      </c>
      <c r="P5" s="194">
        <f>IF(SUM(D5:M5)=0,"",SUM(G4:G7))</f>
        <v>3</v>
      </c>
      <c r="Q5" s="195">
        <f>IF(SUM(D5:M5)=0,"",SUM(F4:F7))</f>
        <v>4</v>
      </c>
      <c r="R5" s="196">
        <v>3</v>
      </c>
      <c r="S5" s="197"/>
      <c r="U5" s="198">
        <f>+U11+U13+V14</f>
        <v>60</v>
      </c>
      <c r="V5" s="60">
        <f>+V11+V13+U14</f>
        <v>68</v>
      </c>
      <c r="W5" s="61">
        <f>+U5-V5</f>
        <v>-8</v>
      </c>
    </row>
    <row r="6" spans="1:34">
      <c r="A6" s="62" t="s">
        <v>10</v>
      </c>
      <c r="B6" s="49" t="s">
        <v>108</v>
      </c>
      <c r="C6" s="63" t="s">
        <v>26</v>
      </c>
      <c r="D6" s="199">
        <f>+Q10</f>
        <v>2</v>
      </c>
      <c r="E6" s="200">
        <f>+P10</f>
        <v>0</v>
      </c>
      <c r="F6" s="199">
        <f>Q13</f>
        <v>2</v>
      </c>
      <c r="G6" s="200">
        <f>P13</f>
        <v>1</v>
      </c>
      <c r="H6" s="201"/>
      <c r="I6" s="202"/>
      <c r="J6" s="199">
        <f>P15</f>
        <v>2</v>
      </c>
      <c r="K6" s="200">
        <f>Q15</f>
        <v>0</v>
      </c>
      <c r="L6" s="199"/>
      <c r="M6" s="200"/>
      <c r="N6" s="192">
        <f>IF(SUM(D6:M6)=0,"", COUNTIF(I4:I7,"2"))</f>
        <v>3</v>
      </c>
      <c r="O6" s="193">
        <f>IF(SUM(E6:N6)=0,"", COUNTIF(H4:H7,"2"))</f>
        <v>0</v>
      </c>
      <c r="P6" s="194">
        <f>IF(SUM(D6:M6)=0,"",SUM(I4:I7))</f>
        <v>6</v>
      </c>
      <c r="Q6" s="195">
        <f>IF(SUM(D6:M6)=0,"",SUM(H4:H7))</f>
        <v>1</v>
      </c>
      <c r="R6" s="196">
        <v>1</v>
      </c>
      <c r="S6" s="197"/>
      <c r="U6" s="198">
        <f>+V10+V13+U15</f>
        <v>77</v>
      </c>
      <c r="V6" s="60">
        <f>+U10+U13+V15</f>
        <v>60</v>
      </c>
      <c r="W6" s="61">
        <f>+U6-V6</f>
        <v>17</v>
      </c>
    </row>
    <row r="7" spans="1:34" ht="15.75" thickBot="1">
      <c r="A7" s="76" t="s">
        <v>11</v>
      </c>
      <c r="B7" s="77" t="s">
        <v>109</v>
      </c>
      <c r="C7" s="78" t="s">
        <v>110</v>
      </c>
      <c r="D7" s="203">
        <f>Q12</f>
        <v>0</v>
      </c>
      <c r="E7" s="204">
        <f>P12</f>
        <v>2</v>
      </c>
      <c r="F7" s="203">
        <f>Q11</f>
        <v>0</v>
      </c>
      <c r="G7" s="204">
        <f>P11</f>
        <v>2</v>
      </c>
      <c r="H7" s="203">
        <f>Q15</f>
        <v>0</v>
      </c>
      <c r="I7" s="204">
        <f>P15</f>
        <v>2</v>
      </c>
      <c r="J7" s="205"/>
      <c r="K7" s="206"/>
      <c r="L7" s="203"/>
      <c r="M7" s="204"/>
      <c r="N7" s="207">
        <f>IF(SUM(D7:M7)=0,"", COUNTIF(K4:K7,"2"))</f>
        <v>0</v>
      </c>
      <c r="O7" s="208">
        <f>IF(SUM(E7:N7)=0,"", COUNTIF(J4:J7,"2"))</f>
        <v>3</v>
      </c>
      <c r="P7" s="209">
        <f>IF(SUM(D7:M8)=0,"",SUM(K4:K7))</f>
        <v>0</v>
      </c>
      <c r="Q7" s="210">
        <f>IF(SUM(D7:M7)=0,"",SUM(J4:J7))</f>
        <v>6</v>
      </c>
      <c r="R7" s="211">
        <v>4</v>
      </c>
      <c r="S7" s="212"/>
      <c r="U7" s="198">
        <f>+V11+V12+V15</f>
        <v>37</v>
      </c>
      <c r="V7" s="60">
        <f>+U11+U12+U15</f>
        <v>66</v>
      </c>
      <c r="W7" s="61">
        <f>+U7-V7</f>
        <v>-29</v>
      </c>
    </row>
    <row r="8" spans="1:34" ht="16.5" thickTop="1">
      <c r="A8" s="89"/>
      <c r="B8" s="90" t="s">
        <v>30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213"/>
      <c r="S8" s="92"/>
      <c r="U8" s="214"/>
      <c r="V8" s="95" t="s">
        <v>31</v>
      </c>
      <c r="W8" s="215">
        <f>SUM(W4:W7)</f>
        <v>0</v>
      </c>
      <c r="X8" s="95" t="str">
        <f>IF(W8=0,"OK","Virhe")</f>
        <v>OK</v>
      </c>
    </row>
    <row r="9" spans="1:34" ht="16.5" thickBot="1">
      <c r="A9" s="216"/>
      <c r="B9" s="97" t="s">
        <v>32</v>
      </c>
      <c r="C9" s="98"/>
      <c r="D9" s="98"/>
      <c r="E9" s="99"/>
      <c r="F9" s="217" t="s">
        <v>33</v>
      </c>
      <c r="G9" s="218"/>
      <c r="H9" s="219" t="s">
        <v>34</v>
      </c>
      <c r="I9" s="218"/>
      <c r="J9" s="219" t="s">
        <v>35</v>
      </c>
      <c r="K9" s="218"/>
      <c r="L9" s="219" t="s">
        <v>36</v>
      </c>
      <c r="M9" s="218"/>
      <c r="N9" s="219" t="s">
        <v>37</v>
      </c>
      <c r="O9" s="218"/>
      <c r="P9" s="220" t="s">
        <v>38</v>
      </c>
      <c r="Q9" s="221"/>
      <c r="S9" s="222"/>
      <c r="U9" s="223" t="s">
        <v>18</v>
      </c>
      <c r="V9" s="224"/>
      <c r="W9" s="47" t="s">
        <v>19</v>
      </c>
    </row>
    <row r="10" spans="1:34" ht="15.75">
      <c r="A10" s="225" t="s">
        <v>70</v>
      </c>
      <c r="B10" s="126" t="str">
        <f>IF(B4&gt;"",B4,"")</f>
        <v>Anni Heljala</v>
      </c>
      <c r="C10" s="226" t="str">
        <f>IF(B6&gt;"",B6,"")</f>
        <v>Timo Haavisto</v>
      </c>
      <c r="D10" s="91"/>
      <c r="E10" s="114"/>
      <c r="F10" s="227">
        <v>-9</v>
      </c>
      <c r="G10" s="228"/>
      <c r="H10" s="229">
        <v>-8</v>
      </c>
      <c r="I10" s="230"/>
      <c r="J10" s="229"/>
      <c r="K10" s="230"/>
      <c r="L10" s="229"/>
      <c r="M10" s="230"/>
      <c r="N10" s="231"/>
      <c r="O10" s="230"/>
      <c r="P10" s="232">
        <f t="shared" ref="P10:P15" si="0">IF(COUNT(F10:N10)=0,"", COUNTIF(F10:N10,"&gt;=0"))</f>
        <v>0</v>
      </c>
      <c r="Q10" s="233">
        <f t="shared" ref="Q10:Q15" si="1">IF(COUNT(F10:N10)=0,"",(IF(LEFT(F10,1)="-",1,0)+IF(LEFT(H10,1)="-",1,0)+IF(LEFT(J10,1)="-",1,0)+IF(LEFT(L10,1)="-",1,0)+IF(LEFT(N10,1)="-",1,0)))</f>
        <v>2</v>
      </c>
      <c r="R10" s="234"/>
      <c r="S10" s="235"/>
      <c r="U10" s="236">
        <f t="shared" ref="U10:V15" si="2">+Y10+AA10+AC10+AE10+AG10</f>
        <v>17</v>
      </c>
      <c r="V10" s="237">
        <f t="shared" si="2"/>
        <v>22</v>
      </c>
      <c r="W10" s="238">
        <f t="shared" ref="W10:W15" si="3">+U10-V10</f>
        <v>-5</v>
      </c>
      <c r="Y10" s="123">
        <f>IF(F10="",0,IF(LEFT(F10,1)="-",ABS(F10),(IF(F10&gt;9,F10+2,11))))</f>
        <v>9</v>
      </c>
      <c r="Z10" s="124">
        <f t="shared" ref="Z10:Z15" si="4">IF(F10="",0,IF(LEFT(F10,1)="-",(IF(ABS(F10)&gt;9,(ABS(F10)+2),11)),F10))</f>
        <v>11</v>
      </c>
      <c r="AA10" s="123">
        <f>IF(H10="",0,IF(LEFT(H10,1)="-",ABS(H10),(IF(H10&gt;9,H10+2,11))))</f>
        <v>8</v>
      </c>
      <c r="AB10" s="124">
        <f t="shared" ref="AB10:AB15" si="5">IF(H10="",0,IF(LEFT(H10,1)="-",(IF(ABS(H10)&gt;9,(ABS(H10)+2),11)),H10))</f>
        <v>11</v>
      </c>
      <c r="AC10" s="123">
        <f>IF(J10="",0,IF(LEFT(J10,1)="-",ABS(J10),(IF(J10&gt;9,J10+2,11))))</f>
        <v>0</v>
      </c>
      <c r="AD10" s="124">
        <f t="shared" ref="AD10:AD15" si="6">IF(J10="",0,IF(LEFT(J10,1)="-",(IF(ABS(J10)&gt;9,(ABS(J10)+2),11)),J10))</f>
        <v>0</v>
      </c>
      <c r="AE10" s="123">
        <f>IF(L10="",0,IF(LEFT(L10,1)="-",ABS(L10),(IF(L10&gt;9,L10+2,11))))</f>
        <v>0</v>
      </c>
      <c r="AF10" s="124">
        <f t="shared" ref="AF10:AF15" si="7">IF(L10="",0,IF(LEFT(L10,1)="-",(IF(ABS(L10)&gt;9,(ABS(L10)+2),11)),L10))</f>
        <v>0</v>
      </c>
      <c r="AG10" s="123">
        <f t="shared" ref="AG10:AG15" si="8">IF(N10="",0,IF(LEFT(N10,1)="-",ABS(N10),(IF(N10&gt;9,N10+2,11))))</f>
        <v>0</v>
      </c>
      <c r="AH10" s="124">
        <f t="shared" ref="AH10:AH15" si="9">IF(N10="",0,IF(LEFT(N10,1)="-",(IF(ABS(N10)&gt;9,(ABS(N10)+2),11)),N10))</f>
        <v>0</v>
      </c>
    </row>
    <row r="11" spans="1:34" ht="15.75">
      <c r="A11" s="225" t="s">
        <v>71</v>
      </c>
      <c r="B11" s="126" t="str">
        <f>IF(B5&gt;"",B5,"")</f>
        <v>Kari Jokiranta</v>
      </c>
      <c r="C11" s="113" t="str">
        <f>IF(B7&gt;"",B7,"")</f>
        <v>Rami Peltovirta</v>
      </c>
      <c r="D11" s="127"/>
      <c r="E11" s="114"/>
      <c r="F11" s="239">
        <v>7</v>
      </c>
      <c r="G11" s="240"/>
      <c r="H11" s="239">
        <v>6</v>
      </c>
      <c r="I11" s="240"/>
      <c r="J11" s="239"/>
      <c r="K11" s="240"/>
      <c r="L11" s="239"/>
      <c r="M11" s="240"/>
      <c r="N11" s="239"/>
      <c r="O11" s="240"/>
      <c r="P11" s="232">
        <f t="shared" si="0"/>
        <v>2</v>
      </c>
      <c r="Q11" s="233">
        <f t="shared" si="1"/>
        <v>0</v>
      </c>
      <c r="R11" s="153"/>
      <c r="S11" s="241"/>
      <c r="U11" s="236">
        <f t="shared" si="2"/>
        <v>22</v>
      </c>
      <c r="V11" s="237">
        <f t="shared" si="2"/>
        <v>13</v>
      </c>
      <c r="W11" s="238">
        <f t="shared" si="3"/>
        <v>9</v>
      </c>
      <c r="Y11" s="134">
        <f>IF(F11="",0,IF(LEFT(F11,1)="-",ABS(F11),(IF(F11&gt;9,F11+2,11))))</f>
        <v>11</v>
      </c>
      <c r="Z11" s="135">
        <f t="shared" si="4"/>
        <v>7</v>
      </c>
      <c r="AA11" s="134">
        <f>IF(H11="",0,IF(LEFT(H11,1)="-",ABS(H11),(IF(H11&gt;9,H11+2,11))))</f>
        <v>11</v>
      </c>
      <c r="AB11" s="135">
        <f t="shared" si="5"/>
        <v>6</v>
      </c>
      <c r="AC11" s="134">
        <f>IF(J11="",0,IF(LEFT(J11,1)="-",ABS(J11),(IF(J11&gt;9,J11+2,11))))</f>
        <v>0</v>
      </c>
      <c r="AD11" s="135">
        <f t="shared" si="6"/>
        <v>0</v>
      </c>
      <c r="AE11" s="134">
        <f>IF(L11="",0,IF(LEFT(L11,1)="-",ABS(L11),(IF(L11&gt;9,L11+2,11))))</f>
        <v>0</v>
      </c>
      <c r="AF11" s="135">
        <f t="shared" si="7"/>
        <v>0</v>
      </c>
      <c r="AG11" s="134">
        <f t="shared" si="8"/>
        <v>0</v>
      </c>
      <c r="AH11" s="135">
        <f t="shared" si="9"/>
        <v>0</v>
      </c>
    </row>
    <row r="12" spans="1:34" ht="16.5" thickBot="1">
      <c r="A12" s="225" t="s">
        <v>72</v>
      </c>
      <c r="B12" s="151" t="str">
        <f>IF(B4&gt;"",B4,"")</f>
        <v>Anni Heljala</v>
      </c>
      <c r="C12" s="152" t="str">
        <f>IF(B7&gt;"",B7,"")</f>
        <v>Rami Peltovirta</v>
      </c>
      <c r="D12" s="98"/>
      <c r="E12" s="99"/>
      <c r="F12" s="242">
        <v>5</v>
      </c>
      <c r="G12" s="243"/>
      <c r="H12" s="242">
        <v>5</v>
      </c>
      <c r="I12" s="243"/>
      <c r="J12" s="242"/>
      <c r="K12" s="243"/>
      <c r="L12" s="242"/>
      <c r="M12" s="243"/>
      <c r="N12" s="242"/>
      <c r="O12" s="243"/>
      <c r="P12" s="232">
        <f t="shared" si="0"/>
        <v>2</v>
      </c>
      <c r="Q12" s="233">
        <f t="shared" si="1"/>
        <v>0</v>
      </c>
      <c r="R12" s="153"/>
      <c r="S12" s="241"/>
      <c r="U12" s="236">
        <f t="shared" si="2"/>
        <v>22</v>
      </c>
      <c r="V12" s="237">
        <f t="shared" si="2"/>
        <v>10</v>
      </c>
      <c r="W12" s="238">
        <f t="shared" si="3"/>
        <v>12</v>
      </c>
      <c r="Y12" s="134">
        <f t="shared" ref="Y12:AE15" si="10">IF(F12="",0,IF(LEFT(F12,1)="-",ABS(F12),(IF(F12&gt;9,F12+2,11))))</f>
        <v>11</v>
      </c>
      <c r="Z12" s="135">
        <f t="shared" si="4"/>
        <v>5</v>
      </c>
      <c r="AA12" s="134">
        <f t="shared" si="10"/>
        <v>11</v>
      </c>
      <c r="AB12" s="135">
        <f t="shared" si="5"/>
        <v>5</v>
      </c>
      <c r="AC12" s="134">
        <f t="shared" si="10"/>
        <v>0</v>
      </c>
      <c r="AD12" s="135">
        <f t="shared" si="6"/>
        <v>0</v>
      </c>
      <c r="AE12" s="134">
        <f t="shared" si="10"/>
        <v>0</v>
      </c>
      <c r="AF12" s="135">
        <f t="shared" si="7"/>
        <v>0</v>
      </c>
      <c r="AG12" s="134">
        <f t="shared" si="8"/>
        <v>0</v>
      </c>
      <c r="AH12" s="135">
        <f t="shared" si="9"/>
        <v>0</v>
      </c>
    </row>
    <row r="13" spans="1:34" ht="15.75">
      <c r="A13" s="225" t="s">
        <v>73</v>
      </c>
      <c r="B13" s="126" t="str">
        <f>IF(B5&gt;"",B5,"")</f>
        <v>Kari Jokiranta</v>
      </c>
      <c r="C13" s="113" t="str">
        <f>IF(B6&gt;"",B6,"")</f>
        <v>Timo Haavisto</v>
      </c>
      <c r="D13" s="91"/>
      <c r="E13" s="114"/>
      <c r="F13" s="229">
        <v>9</v>
      </c>
      <c r="G13" s="230"/>
      <c r="H13" s="229">
        <v>-7</v>
      </c>
      <c r="I13" s="230"/>
      <c r="J13" s="229">
        <v>-11</v>
      </c>
      <c r="K13" s="230"/>
      <c r="L13" s="229"/>
      <c r="M13" s="230"/>
      <c r="N13" s="229"/>
      <c r="O13" s="230"/>
      <c r="P13" s="232">
        <f t="shared" si="0"/>
        <v>1</v>
      </c>
      <c r="Q13" s="233">
        <f t="shared" si="1"/>
        <v>2</v>
      </c>
      <c r="R13" s="153"/>
      <c r="S13" s="241"/>
      <c r="U13" s="236">
        <f t="shared" si="2"/>
        <v>29</v>
      </c>
      <c r="V13" s="237">
        <f t="shared" si="2"/>
        <v>33</v>
      </c>
      <c r="W13" s="238">
        <f t="shared" si="3"/>
        <v>-4</v>
      </c>
      <c r="Y13" s="134">
        <f t="shared" si="10"/>
        <v>11</v>
      </c>
      <c r="Z13" s="135">
        <f t="shared" si="4"/>
        <v>9</v>
      </c>
      <c r="AA13" s="134">
        <f t="shared" si="10"/>
        <v>7</v>
      </c>
      <c r="AB13" s="135">
        <f t="shared" si="5"/>
        <v>11</v>
      </c>
      <c r="AC13" s="134">
        <f t="shared" si="10"/>
        <v>11</v>
      </c>
      <c r="AD13" s="135">
        <f t="shared" si="6"/>
        <v>13</v>
      </c>
      <c r="AE13" s="134">
        <f t="shared" si="10"/>
        <v>0</v>
      </c>
      <c r="AF13" s="135">
        <f t="shared" si="7"/>
        <v>0</v>
      </c>
      <c r="AG13" s="134">
        <f t="shared" si="8"/>
        <v>0</v>
      </c>
      <c r="AH13" s="135">
        <f t="shared" si="9"/>
        <v>0</v>
      </c>
    </row>
    <row r="14" spans="1:34" ht="15.75">
      <c r="A14" s="225" t="s">
        <v>74</v>
      </c>
      <c r="B14" s="126" t="str">
        <f>IF(B4&gt;"",B4,"")</f>
        <v>Anni Heljala</v>
      </c>
      <c r="C14" s="113" t="str">
        <f>IF(B5&gt;"",B5,"")</f>
        <v>Kari Jokiranta</v>
      </c>
      <c r="D14" s="127"/>
      <c r="E14" s="114"/>
      <c r="F14" s="239">
        <v>5</v>
      </c>
      <c r="G14" s="240"/>
      <c r="H14" s="239">
        <v>4</v>
      </c>
      <c r="I14" s="240"/>
      <c r="J14" s="244"/>
      <c r="K14" s="240"/>
      <c r="L14" s="239"/>
      <c r="M14" s="240"/>
      <c r="N14" s="239"/>
      <c r="O14" s="240"/>
      <c r="P14" s="232">
        <f t="shared" si="0"/>
        <v>2</v>
      </c>
      <c r="Q14" s="233">
        <f t="shared" si="1"/>
        <v>0</v>
      </c>
      <c r="R14" s="153"/>
      <c r="S14" s="241"/>
      <c r="U14" s="236">
        <f t="shared" si="2"/>
        <v>22</v>
      </c>
      <c r="V14" s="237">
        <f t="shared" si="2"/>
        <v>9</v>
      </c>
      <c r="W14" s="238">
        <f t="shared" si="3"/>
        <v>13</v>
      </c>
      <c r="Y14" s="134">
        <f t="shared" si="10"/>
        <v>11</v>
      </c>
      <c r="Z14" s="135">
        <f t="shared" si="4"/>
        <v>5</v>
      </c>
      <c r="AA14" s="134">
        <f t="shared" si="10"/>
        <v>11</v>
      </c>
      <c r="AB14" s="135">
        <f t="shared" si="5"/>
        <v>4</v>
      </c>
      <c r="AC14" s="134">
        <f t="shared" si="10"/>
        <v>0</v>
      </c>
      <c r="AD14" s="135">
        <f t="shared" si="6"/>
        <v>0</v>
      </c>
      <c r="AE14" s="134">
        <f t="shared" si="10"/>
        <v>0</v>
      </c>
      <c r="AF14" s="135">
        <f t="shared" si="7"/>
        <v>0</v>
      </c>
      <c r="AG14" s="134">
        <f t="shared" si="8"/>
        <v>0</v>
      </c>
      <c r="AH14" s="135">
        <f t="shared" si="9"/>
        <v>0</v>
      </c>
    </row>
    <row r="15" spans="1:34" ht="16.5" thickBot="1">
      <c r="A15" s="245" t="s">
        <v>75</v>
      </c>
      <c r="B15" s="246" t="str">
        <f>IF(B6&gt;"",B6,"")</f>
        <v>Timo Haavisto</v>
      </c>
      <c r="C15" s="247" t="str">
        <f>IF(B7&gt;"",B7,"")</f>
        <v>Rami Peltovirta</v>
      </c>
      <c r="D15" s="159"/>
      <c r="E15" s="160"/>
      <c r="F15" s="248">
        <v>7</v>
      </c>
      <c r="G15" s="249"/>
      <c r="H15" s="248">
        <v>7</v>
      </c>
      <c r="I15" s="249"/>
      <c r="J15" s="248"/>
      <c r="K15" s="249"/>
      <c r="L15" s="248"/>
      <c r="M15" s="249"/>
      <c r="N15" s="248"/>
      <c r="O15" s="249"/>
      <c r="P15" s="250">
        <f t="shared" si="0"/>
        <v>2</v>
      </c>
      <c r="Q15" s="251">
        <f t="shared" si="1"/>
        <v>0</v>
      </c>
      <c r="R15" s="163"/>
      <c r="S15" s="252"/>
      <c r="U15" s="236">
        <f t="shared" si="2"/>
        <v>22</v>
      </c>
      <c r="V15" s="237">
        <f t="shared" si="2"/>
        <v>14</v>
      </c>
      <c r="W15" s="238">
        <f t="shared" si="3"/>
        <v>8</v>
      </c>
      <c r="Y15" s="149">
        <f t="shared" si="10"/>
        <v>11</v>
      </c>
      <c r="Z15" s="150">
        <f t="shared" si="4"/>
        <v>7</v>
      </c>
      <c r="AA15" s="149">
        <f t="shared" si="10"/>
        <v>11</v>
      </c>
      <c r="AB15" s="150">
        <f t="shared" si="5"/>
        <v>7</v>
      </c>
      <c r="AC15" s="149">
        <f t="shared" si="10"/>
        <v>0</v>
      </c>
      <c r="AD15" s="150">
        <f t="shared" si="6"/>
        <v>0</v>
      </c>
      <c r="AE15" s="149">
        <f t="shared" si="10"/>
        <v>0</v>
      </c>
      <c r="AF15" s="150">
        <f t="shared" si="7"/>
        <v>0</v>
      </c>
      <c r="AG15" s="149">
        <f t="shared" si="8"/>
        <v>0</v>
      </c>
      <c r="AH15" s="150">
        <f t="shared" si="9"/>
        <v>0</v>
      </c>
    </row>
    <row r="16" spans="1:34" ht="16.5" thickTop="1" thickBot="1"/>
    <row r="17" spans="1:34" ht="16.5" thickTop="1">
      <c r="A17" s="1"/>
      <c r="B17" s="2" t="s">
        <v>60</v>
      </c>
      <c r="C17" s="3"/>
      <c r="D17" s="3"/>
      <c r="E17" s="3"/>
      <c r="F17" s="170"/>
      <c r="G17" s="3"/>
      <c r="H17" s="171" t="s">
        <v>0</v>
      </c>
      <c r="I17" s="172"/>
      <c r="J17" s="173" t="s">
        <v>107</v>
      </c>
      <c r="K17" s="7"/>
      <c r="L17" s="7"/>
      <c r="M17" s="8"/>
      <c r="N17" s="9" t="s">
        <v>62</v>
      </c>
      <c r="O17" s="10"/>
      <c r="P17" s="10"/>
      <c r="Q17" s="11">
        <v>2</v>
      </c>
      <c r="R17" s="11"/>
      <c r="S17" s="253"/>
      <c r="T17" s="154"/>
    </row>
    <row r="18" spans="1:34" ht="16.5" thickBot="1">
      <c r="A18" s="15"/>
      <c r="B18" s="16" t="s">
        <v>63</v>
      </c>
      <c r="C18" s="17" t="s">
        <v>3</v>
      </c>
      <c r="D18" s="18"/>
      <c r="E18" s="19"/>
      <c r="F18" s="176"/>
      <c r="G18" s="177" t="s">
        <v>4</v>
      </c>
      <c r="H18" s="21"/>
      <c r="I18" s="21"/>
      <c r="J18" s="178">
        <v>43177</v>
      </c>
      <c r="K18" s="178"/>
      <c r="L18" s="178"/>
      <c r="M18" s="179"/>
      <c r="N18" s="24" t="s">
        <v>5</v>
      </c>
      <c r="O18" s="26"/>
      <c r="P18" s="26"/>
      <c r="Q18" s="182"/>
      <c r="R18" s="182"/>
      <c r="S18" s="183"/>
      <c r="T18" s="154"/>
    </row>
    <row r="19" spans="1:34" ht="16.5" thickTop="1">
      <c r="A19" s="254"/>
      <c r="B19" s="33" t="s">
        <v>6</v>
      </c>
      <c r="C19" s="34" t="s">
        <v>7</v>
      </c>
      <c r="D19" s="255" t="s">
        <v>8</v>
      </c>
      <c r="E19" s="256"/>
      <c r="F19" s="255" t="s">
        <v>9</v>
      </c>
      <c r="G19" s="256"/>
      <c r="H19" s="255" t="s">
        <v>10</v>
      </c>
      <c r="I19" s="256"/>
      <c r="J19" s="255" t="s">
        <v>11</v>
      </c>
      <c r="K19" s="256"/>
      <c r="L19" s="255" t="s">
        <v>12</v>
      </c>
      <c r="M19" s="256"/>
      <c r="N19" s="257" t="s">
        <v>14</v>
      </c>
      <c r="O19" s="258" t="s">
        <v>15</v>
      </c>
      <c r="P19" s="259" t="s">
        <v>16</v>
      </c>
      <c r="Q19" s="260"/>
      <c r="R19" s="261" t="s">
        <v>17</v>
      </c>
      <c r="S19" s="262"/>
      <c r="T19" s="154"/>
      <c r="U19" s="263" t="s">
        <v>18</v>
      </c>
      <c r="V19" s="264"/>
      <c r="W19" s="265" t="s">
        <v>19</v>
      </c>
    </row>
    <row r="20" spans="1:34">
      <c r="A20" s="266" t="s">
        <v>8</v>
      </c>
      <c r="B20" s="267" t="s">
        <v>66</v>
      </c>
      <c r="C20" s="268" t="s">
        <v>67</v>
      </c>
      <c r="D20" s="269"/>
      <c r="E20" s="270"/>
      <c r="F20" s="271">
        <f>P36</f>
        <v>0</v>
      </c>
      <c r="G20" s="272">
        <f>Q36</f>
        <v>2</v>
      </c>
      <c r="H20" s="271">
        <f>P32</f>
        <v>2</v>
      </c>
      <c r="I20" s="272">
        <f>Q32</f>
        <v>1</v>
      </c>
      <c r="J20" s="271">
        <f>P30</f>
        <v>2</v>
      </c>
      <c r="K20" s="272">
        <f>Q30</f>
        <v>0</v>
      </c>
      <c r="L20" s="271">
        <f>P27</f>
        <v>2</v>
      </c>
      <c r="M20" s="272">
        <f>Q27</f>
        <v>0</v>
      </c>
      <c r="N20" s="273">
        <f>IF(SUM(D20:M20)=0, "", COUNTIF(E20:E24,2))</f>
        <v>3</v>
      </c>
      <c r="O20" s="274">
        <f>IF(SUM(D20:M20)=0,"", COUNTIF(D20:D24,2))</f>
        <v>1</v>
      </c>
      <c r="P20" s="194">
        <f>IF(SUM(D20:M20)=0,"",SUM(E20:E24))</f>
        <v>6</v>
      </c>
      <c r="Q20" s="195">
        <f>IF(SUM(D20:M20)=0,"",SUM(D20:D24))</f>
        <v>3</v>
      </c>
      <c r="R20" s="275">
        <v>3</v>
      </c>
      <c r="S20" s="276"/>
      <c r="T20" s="154"/>
      <c r="U20" s="277">
        <f>+U27+U30+U32+U36</f>
        <v>90</v>
      </c>
      <c r="V20" s="278">
        <f>+V27+V30+V32+V36</f>
        <v>58</v>
      </c>
      <c r="W20" s="61">
        <f>+U20-V20</f>
        <v>32</v>
      </c>
    </row>
    <row r="21" spans="1:34">
      <c r="A21" s="279" t="s">
        <v>9</v>
      </c>
      <c r="B21" s="267" t="s">
        <v>68</v>
      </c>
      <c r="C21" s="268" t="s">
        <v>26</v>
      </c>
      <c r="D21" s="280">
        <f>Q36</f>
        <v>2</v>
      </c>
      <c r="E21" s="281">
        <f>P36</f>
        <v>0</v>
      </c>
      <c r="F21" s="282"/>
      <c r="G21" s="283"/>
      <c r="H21" s="284">
        <f>P34</f>
        <v>0</v>
      </c>
      <c r="I21" s="285">
        <f>Q34</f>
        <v>2</v>
      </c>
      <c r="J21" s="284">
        <f>P28</f>
        <v>2</v>
      </c>
      <c r="K21" s="285">
        <f>Q28</f>
        <v>0</v>
      </c>
      <c r="L21" s="284">
        <f>P31</f>
        <v>2</v>
      </c>
      <c r="M21" s="285">
        <f>Q31</f>
        <v>1</v>
      </c>
      <c r="N21" s="273">
        <f>IF(SUM(D21:M21)=0, "", COUNTIF(G20:G24,2))</f>
        <v>3</v>
      </c>
      <c r="O21" s="274">
        <f>IF(SUM(D21:M21)=0,"", COUNTIF(F20:F24,2))</f>
        <v>1</v>
      </c>
      <c r="P21" s="194">
        <f>IF(SUM(D21:M21)=0,"",SUM(G20:G24))</f>
        <v>6</v>
      </c>
      <c r="Q21" s="195">
        <f>IF(SUM(D21:M21)=0,"",SUM(F20:F24))</f>
        <v>3</v>
      </c>
      <c r="R21" s="275">
        <v>2</v>
      </c>
      <c r="S21" s="276"/>
      <c r="T21" s="154"/>
      <c r="U21" s="277">
        <f>+U28+U31+U34+V36</f>
        <v>88</v>
      </c>
      <c r="V21" s="278">
        <f>+V28+V31+V34+U36</f>
        <v>78</v>
      </c>
      <c r="W21" s="61">
        <f>+U21-V21</f>
        <v>10</v>
      </c>
    </row>
    <row r="22" spans="1:34">
      <c r="A22" s="279" t="s">
        <v>10</v>
      </c>
      <c r="B22" s="267" t="s">
        <v>111</v>
      </c>
      <c r="C22" s="268" t="s">
        <v>21</v>
      </c>
      <c r="D22" s="286">
        <f>Q32</f>
        <v>1</v>
      </c>
      <c r="E22" s="281">
        <f>P32</f>
        <v>2</v>
      </c>
      <c r="F22" s="286">
        <f>Q34</f>
        <v>2</v>
      </c>
      <c r="G22" s="281">
        <f>P34</f>
        <v>0</v>
      </c>
      <c r="H22" s="282"/>
      <c r="I22" s="283"/>
      <c r="J22" s="284">
        <f>P35</f>
        <v>2</v>
      </c>
      <c r="K22" s="285">
        <f>Q35</f>
        <v>0</v>
      </c>
      <c r="L22" s="284">
        <f>P29</f>
        <v>2</v>
      </c>
      <c r="M22" s="285">
        <f>Q29</f>
        <v>0</v>
      </c>
      <c r="N22" s="273">
        <f>IF(SUM(D22:M22)=0, "", COUNTIF(I20:I24,2))</f>
        <v>3</v>
      </c>
      <c r="O22" s="274">
        <f>IF(SUM(D22:M22)=0,"", COUNTIF(H20:H24,2))</f>
        <v>1</v>
      </c>
      <c r="P22" s="194">
        <f>IF(SUM(D22:M22)=0,"",SUM(I20:I24))</f>
        <v>7</v>
      </c>
      <c r="Q22" s="195">
        <f>IF(SUM(D22:M22)=0,"",SUM(H20:H24))</f>
        <v>2</v>
      </c>
      <c r="R22" s="275">
        <v>1</v>
      </c>
      <c r="S22" s="276"/>
      <c r="T22" s="154"/>
      <c r="U22" s="277">
        <f>+U29+V32+V34+U35</f>
        <v>86</v>
      </c>
      <c r="V22" s="278">
        <f>+V29+U32+U34+V35</f>
        <v>59</v>
      </c>
      <c r="W22" s="61">
        <f>+U22-V22</f>
        <v>27</v>
      </c>
    </row>
    <row r="23" spans="1:34">
      <c r="A23" s="279" t="s">
        <v>11</v>
      </c>
      <c r="B23" s="267" t="s">
        <v>112</v>
      </c>
      <c r="C23" s="268" t="s">
        <v>110</v>
      </c>
      <c r="D23" s="286">
        <f>Q30</f>
        <v>0</v>
      </c>
      <c r="E23" s="281">
        <f>P30</f>
        <v>2</v>
      </c>
      <c r="F23" s="286">
        <f>Q28</f>
        <v>0</v>
      </c>
      <c r="G23" s="281">
        <f>P28</f>
        <v>2</v>
      </c>
      <c r="H23" s="286">
        <f>Q35</f>
        <v>0</v>
      </c>
      <c r="I23" s="281">
        <f>P35</f>
        <v>2</v>
      </c>
      <c r="J23" s="282"/>
      <c r="K23" s="283"/>
      <c r="L23" s="284">
        <f>P33</f>
        <v>2</v>
      </c>
      <c r="M23" s="285">
        <f>Q33</f>
        <v>0</v>
      </c>
      <c r="N23" s="273">
        <f>IF(SUM(D23:M23)=0, "", COUNTIF(K20:K24,2))</f>
        <v>1</v>
      </c>
      <c r="O23" s="274">
        <f>IF(SUM(D23:M23)=0,"", COUNTIF(J20:J24,2))</f>
        <v>3</v>
      </c>
      <c r="P23" s="194">
        <f>IF(SUM(D23:M23)=0,"",SUM(K20:K24))</f>
        <v>2</v>
      </c>
      <c r="Q23" s="195">
        <f>IF(SUM(D23:M23)=0,"",SUM(J20:J24))</f>
        <v>6</v>
      </c>
      <c r="R23" s="275">
        <v>4</v>
      </c>
      <c r="S23" s="276"/>
      <c r="T23" s="154"/>
      <c r="U23" s="277">
        <f>+V28+V30+U33+V35</f>
        <v>55</v>
      </c>
      <c r="V23" s="278">
        <f>+U28+U30+V33+U35</f>
        <v>75</v>
      </c>
      <c r="W23" s="61">
        <f>+U23-V23</f>
        <v>-20</v>
      </c>
    </row>
    <row r="24" spans="1:34" ht="15.75" thickBot="1">
      <c r="A24" s="287" t="s">
        <v>12</v>
      </c>
      <c r="B24" s="288" t="s">
        <v>113</v>
      </c>
      <c r="C24" s="289" t="s">
        <v>110</v>
      </c>
      <c r="D24" s="290">
        <f>Q27</f>
        <v>0</v>
      </c>
      <c r="E24" s="291">
        <f>P27</f>
        <v>2</v>
      </c>
      <c r="F24" s="290">
        <f>Q31</f>
        <v>1</v>
      </c>
      <c r="G24" s="291">
        <f>P31</f>
        <v>2</v>
      </c>
      <c r="H24" s="290">
        <f>Q29</f>
        <v>0</v>
      </c>
      <c r="I24" s="291">
        <f>P29</f>
        <v>2</v>
      </c>
      <c r="J24" s="290">
        <f>Q33</f>
        <v>0</v>
      </c>
      <c r="K24" s="291">
        <f>P33</f>
        <v>2</v>
      </c>
      <c r="L24" s="292"/>
      <c r="M24" s="293"/>
      <c r="N24" s="294">
        <f>IF(SUM(D24:M24)=0, "", COUNTIF(M20:M24,2))</f>
        <v>0</v>
      </c>
      <c r="O24" s="291">
        <f>IF(SUM(D24:M24)=0,"", COUNTIF(L20:L24,2))</f>
        <v>4</v>
      </c>
      <c r="P24" s="209">
        <f>IF(SUM(D24:M24)=0,"",SUM(M20:M24))</f>
        <v>1</v>
      </c>
      <c r="Q24" s="210">
        <f>IF(SUM(D24:M24)=0,"",SUM(L20:L24))</f>
        <v>8</v>
      </c>
      <c r="R24" s="295">
        <v>5</v>
      </c>
      <c r="S24" s="296"/>
      <c r="T24" s="154"/>
      <c r="U24" s="277">
        <f>+V27+V29+V31+V33</f>
        <v>49</v>
      </c>
      <c r="V24" s="278">
        <f>+U27+U29+U31+U33</f>
        <v>98</v>
      </c>
      <c r="W24" s="61">
        <f>+U24-V24</f>
        <v>-49</v>
      </c>
    </row>
    <row r="25" spans="1:34" ht="16.5" thickTop="1">
      <c r="A25" s="297"/>
      <c r="B25" s="90" t="s">
        <v>30</v>
      </c>
      <c r="D25" s="298"/>
      <c r="E25" s="298"/>
      <c r="F25" s="299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300"/>
      <c r="S25" s="300"/>
      <c r="T25" s="301"/>
      <c r="U25" s="302"/>
      <c r="V25" s="303" t="s">
        <v>31</v>
      </c>
      <c r="W25" s="215">
        <f>SUM(W20:W24)</f>
        <v>0</v>
      </c>
      <c r="X25" s="95" t="str">
        <f>IF(W25=0,"OK","Virhe")</f>
        <v>OK</v>
      </c>
      <c r="Y25" s="95"/>
    </row>
    <row r="26" spans="1:34" ht="16.5" thickBot="1">
      <c r="A26" s="304"/>
      <c r="B26" s="97" t="s">
        <v>32</v>
      </c>
      <c r="C26" s="305"/>
      <c r="D26" s="305"/>
      <c r="E26" s="306"/>
      <c r="F26" s="307" t="s">
        <v>33</v>
      </c>
      <c r="G26" s="308"/>
      <c r="H26" s="309" t="s">
        <v>34</v>
      </c>
      <c r="I26" s="308"/>
      <c r="J26" s="309" t="s">
        <v>35</v>
      </c>
      <c r="K26" s="308"/>
      <c r="L26" s="309" t="s">
        <v>36</v>
      </c>
      <c r="M26" s="308"/>
      <c r="N26" s="309" t="s">
        <v>37</v>
      </c>
      <c r="O26" s="308"/>
      <c r="P26" s="307" t="s">
        <v>38</v>
      </c>
      <c r="Q26" s="310"/>
      <c r="R26" s="234"/>
      <c r="S26" s="311"/>
      <c r="T26" s="312"/>
      <c r="U26" s="313" t="s">
        <v>18</v>
      </c>
      <c r="V26" s="314"/>
      <c r="W26" s="315" t="s">
        <v>81</v>
      </c>
    </row>
    <row r="27" spans="1:34" ht="15.75">
      <c r="A27" s="316" t="s">
        <v>47</v>
      </c>
      <c r="B27" s="112" t="str">
        <f>IF(B20&gt;"",B20,"")</f>
        <v>Peter Norrbo</v>
      </c>
      <c r="C27" s="113" t="str">
        <f>IF(B24&gt;"",B24,"")</f>
        <v>Jukka Kalliomäki</v>
      </c>
      <c r="D27" s="317"/>
      <c r="E27" s="318"/>
      <c r="F27" s="115">
        <v>3</v>
      </c>
      <c r="G27" s="116"/>
      <c r="H27" s="115">
        <v>5</v>
      </c>
      <c r="I27" s="116"/>
      <c r="J27" s="117"/>
      <c r="K27" s="116"/>
      <c r="L27" s="115"/>
      <c r="M27" s="116"/>
      <c r="N27" s="115"/>
      <c r="O27" s="116"/>
      <c r="P27" s="319">
        <f>IF(COUNTA(F27:N27)=0,"", COUNTIF(F27:N27,"&gt;=0"))</f>
        <v>2</v>
      </c>
      <c r="Q27" s="320">
        <f>IF(COUNTA(F27:N27)=0,"",(IF(LEFT(F27,1)="-",1,0)+IF(LEFT(H27,1)="-",1,0)+IF(LEFT(J27,1)="-",1,0)+IF(LEFT(L27,1)="-",1,0)+IF(LEFT(N27,1)="-",1,0)))</f>
        <v>0</v>
      </c>
      <c r="R27" s="153"/>
      <c r="S27" s="154"/>
      <c r="T27" s="312"/>
      <c r="U27" s="321">
        <f t="shared" ref="U27:V36" si="11">+Y27+AA27+AC27+AE27+AG27</f>
        <v>22</v>
      </c>
      <c r="V27" s="322">
        <f t="shared" si="11"/>
        <v>8</v>
      </c>
      <c r="W27" s="323">
        <f t="shared" ref="W27:W36" si="12">+U27-V27</f>
        <v>14</v>
      </c>
      <c r="Y27" s="123">
        <f t="shared" ref="Y27:Y36" si="13">IF(F27="",0,IF(LEFT(F27,1)="-",ABS(F27),(IF(F27&gt;9,F27+2,11))))</f>
        <v>11</v>
      </c>
      <c r="Z27" s="124">
        <f t="shared" ref="Z27:Z32" si="14">IF(F27="",0,IF(LEFT(F27,1)="-",(IF(ABS(F27)&gt;9,(ABS(F27)+2),11)),F27))</f>
        <v>3</v>
      </c>
      <c r="AA27" s="123">
        <f t="shared" ref="AA27:AA36" si="15">IF(H27="",0,IF(LEFT(H27,1)="-",ABS(H27),(IF(H27&gt;9,H27+2,11))))</f>
        <v>11</v>
      </c>
      <c r="AB27" s="124">
        <f t="shared" ref="AB27:AB32" si="16">IF(H27="",0,IF(LEFT(H27,1)="-",(IF(ABS(H27)&gt;9,(ABS(H27)+2),11)),H27))</f>
        <v>5</v>
      </c>
      <c r="AC27" s="123">
        <f t="shared" ref="AC27:AC36" si="17">IF(J27="",0,IF(LEFT(J27,1)="-",ABS(J27),(IF(J27&gt;9,J27+2,11))))</f>
        <v>0</v>
      </c>
      <c r="AD27" s="124">
        <f t="shared" ref="AD27:AD32" si="18">IF(J27="",0,IF(LEFT(J27,1)="-",(IF(ABS(J27)&gt;9,(ABS(J27)+2),11)),J27))</f>
        <v>0</v>
      </c>
      <c r="AE27" s="123">
        <f t="shared" ref="AE27:AE36" si="19">IF(L27="",0,IF(LEFT(L27,1)="-",ABS(L27),(IF(L27&gt;9,L27+2,11))))</f>
        <v>0</v>
      </c>
      <c r="AF27" s="124">
        <f t="shared" ref="AF27:AF32" si="20">IF(L27="",0,IF(LEFT(L27,1)="-",(IF(ABS(L27)&gt;9,(ABS(L27)+2),11)),L27))</f>
        <v>0</v>
      </c>
      <c r="AG27" s="123">
        <f t="shared" ref="AG27:AG32" si="21">IF(N27="",0,IF(LEFT(N27,1)="-",ABS(N27),(IF(N27&gt;9,N27+2,11))))</f>
        <v>0</v>
      </c>
      <c r="AH27" s="124">
        <f t="shared" ref="AH27:AH32" si="22">IF(N27="",0,IF(LEFT(N27,1)="-",(IF(ABS(N27)&gt;9,(ABS(N27)+2),11)),N27))</f>
        <v>0</v>
      </c>
    </row>
    <row r="28" spans="1:34" ht="15.75">
      <c r="A28" s="316" t="s">
        <v>71</v>
      </c>
      <c r="B28" s="126" t="str">
        <f>IF(B21&gt;"",B21,"")</f>
        <v>Jukka Lindroos</v>
      </c>
      <c r="C28" s="113" t="str">
        <f>IF(B23&gt;"",B23,"")</f>
        <v>Kalle Anttila</v>
      </c>
      <c r="D28" s="324"/>
      <c r="E28" s="318"/>
      <c r="F28" s="128">
        <v>9</v>
      </c>
      <c r="G28" s="129"/>
      <c r="H28" s="128">
        <v>8</v>
      </c>
      <c r="I28" s="129"/>
      <c r="J28" s="128"/>
      <c r="K28" s="129"/>
      <c r="L28" s="128"/>
      <c r="M28" s="129"/>
      <c r="N28" s="128"/>
      <c r="O28" s="129"/>
      <c r="P28" s="319">
        <f t="shared" ref="P28:P36" si="23">IF(COUNTA(F28:N28)=0,"", COUNTIF(F28:N28,"&gt;=0"))</f>
        <v>2</v>
      </c>
      <c r="Q28" s="320">
        <f t="shared" ref="Q28:Q36" si="24">IF(COUNTA(F28:N28)=0,"",(IF(LEFT(F28,1)="-",1,0)+IF(LEFT(H28,1)="-",1,0)+IF(LEFT(J28,1)="-",1,0)+IF(LEFT(L28,1)="-",1,0)+IF(LEFT(N28,1)="-",1,0)))</f>
        <v>0</v>
      </c>
      <c r="R28" s="153"/>
      <c r="S28" s="154"/>
      <c r="T28" s="312"/>
      <c r="U28" s="325">
        <f t="shared" si="11"/>
        <v>22</v>
      </c>
      <c r="V28" s="326">
        <f t="shared" si="11"/>
        <v>17</v>
      </c>
      <c r="W28" s="327">
        <f t="shared" si="12"/>
        <v>5</v>
      </c>
      <c r="Y28" s="134">
        <f t="shared" si="13"/>
        <v>11</v>
      </c>
      <c r="Z28" s="135">
        <f t="shared" si="14"/>
        <v>9</v>
      </c>
      <c r="AA28" s="134">
        <f t="shared" si="15"/>
        <v>11</v>
      </c>
      <c r="AB28" s="135">
        <f t="shared" si="16"/>
        <v>8</v>
      </c>
      <c r="AC28" s="134">
        <f t="shared" si="17"/>
        <v>0</v>
      </c>
      <c r="AD28" s="135">
        <f t="shared" si="18"/>
        <v>0</v>
      </c>
      <c r="AE28" s="134">
        <f t="shared" si="19"/>
        <v>0</v>
      </c>
      <c r="AF28" s="135">
        <f t="shared" si="20"/>
        <v>0</v>
      </c>
      <c r="AG28" s="134">
        <f t="shared" si="21"/>
        <v>0</v>
      </c>
      <c r="AH28" s="135">
        <f t="shared" si="22"/>
        <v>0</v>
      </c>
    </row>
    <row r="29" spans="1:34" ht="16.5" thickBot="1">
      <c r="A29" s="316" t="s">
        <v>82</v>
      </c>
      <c r="B29" s="328" t="str">
        <f>IF(B22&gt;"",B22,"")</f>
        <v>Lars Edberg</v>
      </c>
      <c r="C29" s="329" t="str">
        <f>IF(B24&gt;"",B24,"")</f>
        <v>Jukka Kalliomäki</v>
      </c>
      <c r="D29" s="330"/>
      <c r="E29" s="331"/>
      <c r="F29" s="139">
        <v>3</v>
      </c>
      <c r="G29" s="140"/>
      <c r="H29" s="139">
        <v>6</v>
      </c>
      <c r="I29" s="140"/>
      <c r="J29" s="139"/>
      <c r="K29" s="140"/>
      <c r="L29" s="139"/>
      <c r="M29" s="140"/>
      <c r="N29" s="139"/>
      <c r="O29" s="140"/>
      <c r="P29" s="319">
        <f t="shared" si="23"/>
        <v>2</v>
      </c>
      <c r="Q29" s="320">
        <f t="shared" si="24"/>
        <v>0</v>
      </c>
      <c r="R29" s="153"/>
      <c r="S29" s="154"/>
      <c r="T29" s="312"/>
      <c r="U29" s="325">
        <f t="shared" si="11"/>
        <v>22</v>
      </c>
      <c r="V29" s="326">
        <f t="shared" si="11"/>
        <v>9</v>
      </c>
      <c r="W29" s="327">
        <f t="shared" si="12"/>
        <v>13</v>
      </c>
      <c r="Y29" s="134">
        <f t="shared" si="13"/>
        <v>11</v>
      </c>
      <c r="Z29" s="135">
        <f t="shared" si="14"/>
        <v>3</v>
      </c>
      <c r="AA29" s="134">
        <f t="shared" si="15"/>
        <v>11</v>
      </c>
      <c r="AB29" s="135">
        <f t="shared" si="16"/>
        <v>6</v>
      </c>
      <c r="AC29" s="134">
        <f t="shared" si="17"/>
        <v>0</v>
      </c>
      <c r="AD29" s="135">
        <f t="shared" si="18"/>
        <v>0</v>
      </c>
      <c r="AE29" s="134">
        <f t="shared" si="19"/>
        <v>0</v>
      </c>
      <c r="AF29" s="135">
        <f t="shared" si="20"/>
        <v>0</v>
      </c>
      <c r="AG29" s="134">
        <f t="shared" si="21"/>
        <v>0</v>
      </c>
      <c r="AH29" s="135">
        <f t="shared" si="22"/>
        <v>0</v>
      </c>
    </row>
    <row r="30" spans="1:34" ht="15.75">
      <c r="A30" s="316" t="s">
        <v>83</v>
      </c>
      <c r="B30" s="126" t="str">
        <f>IF(B20&gt;"",B20,"")</f>
        <v>Peter Norrbo</v>
      </c>
      <c r="C30" s="113" t="str">
        <f>IF(B23&gt;"",B23,"")</f>
        <v>Kalle Anttila</v>
      </c>
      <c r="D30" s="317"/>
      <c r="E30" s="318"/>
      <c r="F30" s="143">
        <v>4</v>
      </c>
      <c r="G30" s="144"/>
      <c r="H30" s="143">
        <v>4</v>
      </c>
      <c r="I30" s="144"/>
      <c r="J30" s="143"/>
      <c r="K30" s="144"/>
      <c r="L30" s="143"/>
      <c r="M30" s="144"/>
      <c r="N30" s="143"/>
      <c r="O30" s="144"/>
      <c r="P30" s="319">
        <f t="shared" si="23"/>
        <v>2</v>
      </c>
      <c r="Q30" s="320">
        <f t="shared" si="24"/>
        <v>0</v>
      </c>
      <c r="R30" s="153"/>
      <c r="S30" s="154"/>
      <c r="T30" s="312"/>
      <c r="U30" s="325">
        <f t="shared" si="11"/>
        <v>22</v>
      </c>
      <c r="V30" s="326">
        <f t="shared" si="11"/>
        <v>8</v>
      </c>
      <c r="W30" s="327">
        <f t="shared" si="12"/>
        <v>14</v>
      </c>
      <c r="Y30" s="134">
        <f t="shared" si="13"/>
        <v>11</v>
      </c>
      <c r="Z30" s="135">
        <f t="shared" si="14"/>
        <v>4</v>
      </c>
      <c r="AA30" s="134">
        <f t="shared" si="15"/>
        <v>11</v>
      </c>
      <c r="AB30" s="135">
        <f t="shared" si="16"/>
        <v>4</v>
      </c>
      <c r="AC30" s="134">
        <f t="shared" si="17"/>
        <v>0</v>
      </c>
      <c r="AD30" s="135">
        <f t="shared" si="18"/>
        <v>0</v>
      </c>
      <c r="AE30" s="134">
        <f t="shared" si="19"/>
        <v>0</v>
      </c>
      <c r="AF30" s="135">
        <f t="shared" si="20"/>
        <v>0</v>
      </c>
      <c r="AG30" s="134">
        <f t="shared" si="21"/>
        <v>0</v>
      </c>
      <c r="AH30" s="135">
        <f t="shared" si="22"/>
        <v>0</v>
      </c>
    </row>
    <row r="31" spans="1:34" ht="15.75">
      <c r="A31" s="316" t="s">
        <v>84</v>
      </c>
      <c r="B31" s="126" t="str">
        <f>IF(B21&gt;"",B21,"")</f>
        <v>Jukka Lindroos</v>
      </c>
      <c r="C31" s="113" t="str">
        <f>IF(B24&gt;"",B24,"")</f>
        <v>Jukka Kalliomäki</v>
      </c>
      <c r="D31" s="324"/>
      <c r="E31" s="318"/>
      <c r="F31" s="146">
        <v>6</v>
      </c>
      <c r="G31" s="147"/>
      <c r="H31" s="146">
        <v>-10</v>
      </c>
      <c r="I31" s="147"/>
      <c r="J31" s="146">
        <v>5</v>
      </c>
      <c r="K31" s="147"/>
      <c r="L31" s="148"/>
      <c r="M31" s="129"/>
      <c r="N31" s="148"/>
      <c r="O31" s="129"/>
      <c r="P31" s="319">
        <f t="shared" si="23"/>
        <v>2</v>
      </c>
      <c r="Q31" s="320">
        <f t="shared" si="24"/>
        <v>1</v>
      </c>
      <c r="R31" s="153"/>
      <c r="S31" s="154"/>
      <c r="T31" s="312"/>
      <c r="U31" s="325">
        <f t="shared" si="11"/>
        <v>32</v>
      </c>
      <c r="V31" s="326">
        <f t="shared" si="11"/>
        <v>23</v>
      </c>
      <c r="W31" s="327">
        <f t="shared" si="12"/>
        <v>9</v>
      </c>
      <c r="Y31" s="134">
        <f t="shared" si="13"/>
        <v>11</v>
      </c>
      <c r="Z31" s="135">
        <f t="shared" si="14"/>
        <v>6</v>
      </c>
      <c r="AA31" s="134">
        <f t="shared" si="15"/>
        <v>10</v>
      </c>
      <c r="AB31" s="135">
        <f t="shared" si="16"/>
        <v>12</v>
      </c>
      <c r="AC31" s="134">
        <f t="shared" si="17"/>
        <v>11</v>
      </c>
      <c r="AD31" s="135">
        <f t="shared" si="18"/>
        <v>5</v>
      </c>
      <c r="AE31" s="134">
        <f t="shared" si="19"/>
        <v>0</v>
      </c>
      <c r="AF31" s="135">
        <f t="shared" si="20"/>
        <v>0</v>
      </c>
      <c r="AG31" s="134">
        <f t="shared" si="21"/>
        <v>0</v>
      </c>
      <c r="AH31" s="135">
        <f t="shared" si="22"/>
        <v>0</v>
      </c>
    </row>
    <row r="32" spans="1:34" ht="16.5" thickBot="1">
      <c r="A32" s="316" t="s">
        <v>70</v>
      </c>
      <c r="B32" s="328" t="str">
        <f>IF(B20&gt;"",B20,"")</f>
        <v>Peter Norrbo</v>
      </c>
      <c r="C32" s="329" t="str">
        <f>IF(B22&gt;"",B22,"")</f>
        <v>Lars Edberg</v>
      </c>
      <c r="D32" s="330"/>
      <c r="E32" s="331"/>
      <c r="F32" s="139">
        <v>-8</v>
      </c>
      <c r="G32" s="140"/>
      <c r="H32" s="139">
        <v>7</v>
      </c>
      <c r="I32" s="140"/>
      <c r="J32" s="139">
        <v>2</v>
      </c>
      <c r="K32" s="140"/>
      <c r="L32" s="139"/>
      <c r="M32" s="140"/>
      <c r="N32" s="139"/>
      <c r="O32" s="140"/>
      <c r="P32" s="319">
        <f t="shared" si="23"/>
        <v>2</v>
      </c>
      <c r="Q32" s="320">
        <f t="shared" si="24"/>
        <v>1</v>
      </c>
      <c r="R32" s="153"/>
      <c r="S32" s="154"/>
      <c r="T32" s="312"/>
      <c r="U32" s="325">
        <f t="shared" si="11"/>
        <v>30</v>
      </c>
      <c r="V32" s="326">
        <f t="shared" si="11"/>
        <v>20</v>
      </c>
      <c r="W32" s="327">
        <f t="shared" si="12"/>
        <v>10</v>
      </c>
      <c r="Y32" s="149">
        <f t="shared" si="13"/>
        <v>8</v>
      </c>
      <c r="Z32" s="150">
        <f t="shared" si="14"/>
        <v>11</v>
      </c>
      <c r="AA32" s="149">
        <f t="shared" si="15"/>
        <v>11</v>
      </c>
      <c r="AB32" s="150">
        <f t="shared" si="16"/>
        <v>7</v>
      </c>
      <c r="AC32" s="149">
        <f t="shared" si="17"/>
        <v>11</v>
      </c>
      <c r="AD32" s="150">
        <f t="shared" si="18"/>
        <v>2</v>
      </c>
      <c r="AE32" s="149">
        <f t="shared" si="19"/>
        <v>0</v>
      </c>
      <c r="AF32" s="150">
        <f t="shared" si="20"/>
        <v>0</v>
      </c>
      <c r="AG32" s="149">
        <f t="shared" si="21"/>
        <v>0</v>
      </c>
      <c r="AH32" s="150">
        <f t="shared" si="22"/>
        <v>0</v>
      </c>
    </row>
    <row r="33" spans="1:34" ht="15.75">
      <c r="A33" s="316" t="s">
        <v>55</v>
      </c>
      <c r="B33" s="126" t="str">
        <f>IF(B23&gt;"",B23,"")</f>
        <v>Kalle Anttila</v>
      </c>
      <c r="C33" s="113" t="str">
        <f>IF(B24&gt;"",B24,"")</f>
        <v>Jukka Kalliomäki</v>
      </c>
      <c r="D33" s="317"/>
      <c r="E33" s="318"/>
      <c r="F33" s="143">
        <v>3</v>
      </c>
      <c r="G33" s="144"/>
      <c r="H33" s="143">
        <v>6</v>
      </c>
      <c r="I33" s="144"/>
      <c r="J33" s="143"/>
      <c r="K33" s="144"/>
      <c r="L33" s="143"/>
      <c r="M33" s="144"/>
      <c r="N33" s="143"/>
      <c r="O33" s="144"/>
      <c r="P33" s="319">
        <f t="shared" si="23"/>
        <v>2</v>
      </c>
      <c r="Q33" s="320">
        <f t="shared" si="24"/>
        <v>0</v>
      </c>
      <c r="R33" s="153"/>
      <c r="S33" s="154"/>
      <c r="T33" s="312"/>
      <c r="U33" s="325">
        <f t="shared" si="11"/>
        <v>22</v>
      </c>
      <c r="V33" s="326">
        <f t="shared" si="11"/>
        <v>9</v>
      </c>
      <c r="W33" s="327">
        <f t="shared" si="12"/>
        <v>13</v>
      </c>
      <c r="Y33" s="123">
        <f t="shared" si="13"/>
        <v>11</v>
      </c>
      <c r="Z33" s="124">
        <f>IF(F33="",0,IF(LEFT(F33,1)="-",(IF(ABS(F33)&gt;9,(ABS(F33)+2),11)),F33))</f>
        <v>3</v>
      </c>
      <c r="AA33" s="123">
        <f t="shared" si="15"/>
        <v>11</v>
      </c>
      <c r="AB33" s="124">
        <f>IF(H33="",0,IF(LEFT(H33,1)="-",(IF(ABS(H33)&gt;9,(ABS(H33)+2),11)),H33))</f>
        <v>6</v>
      </c>
      <c r="AC33" s="123">
        <f t="shared" si="17"/>
        <v>0</v>
      </c>
      <c r="AD33" s="124">
        <f>IF(J33="",0,IF(LEFT(J33,1)="-",(IF(ABS(J33)&gt;9,(ABS(J33)+2),11)),J33))</f>
        <v>0</v>
      </c>
      <c r="AE33" s="123">
        <f t="shared" si="19"/>
        <v>0</v>
      </c>
      <c r="AF33" s="124">
        <f>IF(L33="",0,IF(LEFT(L33,1)="-",(IF(ABS(L33)&gt;9,(ABS(L33)+2),11)),L33))</f>
        <v>0</v>
      </c>
      <c r="AG33" s="123">
        <f>IF(N33="",0,IF(LEFT(N33,1)="-",ABS(N33),(IF(N33&gt;9,N33+2,11))))</f>
        <v>0</v>
      </c>
      <c r="AH33" s="124">
        <f>IF(N33="",0,IF(LEFT(N33,1)="-",(IF(ABS(N33)&gt;9,(ABS(N33)+2),11)),N33))</f>
        <v>0</v>
      </c>
    </row>
    <row r="34" spans="1:34" ht="15.75">
      <c r="A34" s="316" t="s">
        <v>73</v>
      </c>
      <c r="B34" s="126" t="str">
        <f>IF(B21&gt;"",B21,"")</f>
        <v>Jukka Lindroos</v>
      </c>
      <c r="C34" s="113" t="str">
        <f>IF(B22&gt;"",B22,"")</f>
        <v>Lars Edberg</v>
      </c>
      <c r="D34" s="324"/>
      <c r="E34" s="318"/>
      <c r="F34" s="146">
        <v>-8</v>
      </c>
      <c r="G34" s="147"/>
      <c r="H34" s="146">
        <v>-4</v>
      </c>
      <c r="I34" s="147"/>
      <c r="J34" s="146"/>
      <c r="K34" s="147"/>
      <c r="L34" s="148"/>
      <c r="M34" s="129"/>
      <c r="N34" s="148"/>
      <c r="O34" s="129"/>
      <c r="P34" s="319">
        <f t="shared" si="23"/>
        <v>0</v>
      </c>
      <c r="Q34" s="320">
        <f t="shared" si="24"/>
        <v>2</v>
      </c>
      <c r="R34" s="153"/>
      <c r="S34" s="154"/>
      <c r="T34" s="312"/>
      <c r="U34" s="325">
        <f t="shared" si="11"/>
        <v>12</v>
      </c>
      <c r="V34" s="326">
        <f t="shared" si="11"/>
        <v>22</v>
      </c>
      <c r="W34" s="327">
        <f t="shared" si="12"/>
        <v>-10</v>
      </c>
      <c r="Y34" s="134">
        <f t="shared" si="13"/>
        <v>8</v>
      </c>
      <c r="Z34" s="135">
        <f>IF(F34="",0,IF(LEFT(F34,1)="-",(IF(ABS(F34)&gt;9,(ABS(F34)+2),11)),F34))</f>
        <v>11</v>
      </c>
      <c r="AA34" s="134">
        <f t="shared" si="15"/>
        <v>4</v>
      </c>
      <c r="AB34" s="135">
        <f>IF(H34="",0,IF(LEFT(H34,1)="-",(IF(ABS(H34)&gt;9,(ABS(H34)+2),11)),H34))</f>
        <v>11</v>
      </c>
      <c r="AC34" s="134">
        <f t="shared" si="17"/>
        <v>0</v>
      </c>
      <c r="AD34" s="135">
        <f>IF(J34="",0,IF(LEFT(J34,1)="-",(IF(ABS(J34)&gt;9,(ABS(J34)+2),11)),J34))</f>
        <v>0</v>
      </c>
      <c r="AE34" s="134">
        <f t="shared" si="19"/>
        <v>0</v>
      </c>
      <c r="AF34" s="135">
        <f>IF(L34="",0,IF(LEFT(L34,1)="-",(IF(ABS(L34)&gt;9,(ABS(L34)+2),11)),L34))</f>
        <v>0</v>
      </c>
      <c r="AG34" s="134">
        <f>IF(N34="",0,IF(LEFT(N34,1)="-",ABS(N34),(IF(N34&gt;9,N34+2,11))))</f>
        <v>0</v>
      </c>
      <c r="AH34" s="135">
        <f>IF(N34="",0,IF(LEFT(N34,1)="-",(IF(ABS(N34)&gt;9,(ABS(N34)+2),11)),N34))</f>
        <v>0</v>
      </c>
    </row>
    <row r="35" spans="1:34" ht="16.5" thickBot="1">
      <c r="A35" s="316" t="s">
        <v>85</v>
      </c>
      <c r="B35" s="328" t="str">
        <f>IF(B22&gt;"",B22,"")</f>
        <v>Lars Edberg</v>
      </c>
      <c r="C35" s="329" t="str">
        <f>IF(B23&gt;"",B23,"")</f>
        <v>Kalle Anttila</v>
      </c>
      <c r="D35" s="330"/>
      <c r="E35" s="331"/>
      <c r="F35" s="139">
        <v>3</v>
      </c>
      <c r="G35" s="140"/>
      <c r="H35" s="139">
        <v>5</v>
      </c>
      <c r="I35" s="140"/>
      <c r="J35" s="139"/>
      <c r="K35" s="140"/>
      <c r="L35" s="139"/>
      <c r="M35" s="140"/>
      <c r="N35" s="139"/>
      <c r="O35" s="140"/>
      <c r="P35" s="319">
        <f t="shared" si="23"/>
        <v>2</v>
      </c>
      <c r="Q35" s="320">
        <f t="shared" si="24"/>
        <v>0</v>
      </c>
      <c r="R35" s="153"/>
      <c r="S35" s="154"/>
      <c r="T35" s="312"/>
      <c r="U35" s="325">
        <f t="shared" si="11"/>
        <v>22</v>
      </c>
      <c r="V35" s="326">
        <f t="shared" si="11"/>
        <v>8</v>
      </c>
      <c r="W35" s="327">
        <f t="shared" si="12"/>
        <v>14</v>
      </c>
      <c r="Y35" s="134">
        <f t="shared" si="13"/>
        <v>11</v>
      </c>
      <c r="Z35" s="135">
        <f>IF(F35="",0,IF(LEFT(F35,1)="-",(IF(ABS(F35)&gt;9,(ABS(F35)+2),11)),F35))</f>
        <v>3</v>
      </c>
      <c r="AA35" s="134">
        <f t="shared" si="15"/>
        <v>11</v>
      </c>
      <c r="AB35" s="135">
        <f>IF(H35="",0,IF(LEFT(H35,1)="-",(IF(ABS(H35)&gt;9,(ABS(H35)+2),11)),H35))</f>
        <v>5</v>
      </c>
      <c r="AC35" s="134">
        <f t="shared" si="17"/>
        <v>0</v>
      </c>
      <c r="AD35" s="135">
        <f>IF(J35="",0,IF(LEFT(J35,1)="-",(IF(ABS(J35)&gt;9,(ABS(J35)+2),11)),J35))</f>
        <v>0</v>
      </c>
      <c r="AE35" s="134">
        <f t="shared" si="19"/>
        <v>0</v>
      </c>
      <c r="AF35" s="135">
        <f>IF(L35="",0,IF(LEFT(L35,1)="-",(IF(ABS(L35)&gt;9,(ABS(L35)+2),11)),L35))</f>
        <v>0</v>
      </c>
      <c r="AG35" s="134">
        <f>IF(N35="",0,IF(LEFT(N35,1)="-",ABS(N35),(IF(N35&gt;9,N35+2,11))))</f>
        <v>0</v>
      </c>
      <c r="AH35" s="135">
        <f>IF(N35="",0,IF(LEFT(N35,1)="-",(IF(ABS(N35)&gt;9,(ABS(N35)+2),11)),N35))</f>
        <v>0</v>
      </c>
    </row>
    <row r="36" spans="1:34" ht="16.5" thickBot="1">
      <c r="A36" s="332" t="s">
        <v>74</v>
      </c>
      <c r="B36" s="246" t="str">
        <f>IF(B20&gt;"",B20,"")</f>
        <v>Peter Norrbo</v>
      </c>
      <c r="C36" s="247" t="str">
        <f>IF(B21&gt;"",B21,"")</f>
        <v>Jukka Lindroos</v>
      </c>
      <c r="D36" s="333"/>
      <c r="E36" s="334"/>
      <c r="F36" s="335">
        <v>-9</v>
      </c>
      <c r="G36" s="336"/>
      <c r="H36" s="335">
        <v>-7</v>
      </c>
      <c r="I36" s="336"/>
      <c r="J36" s="335"/>
      <c r="K36" s="336"/>
      <c r="L36" s="335"/>
      <c r="M36" s="336"/>
      <c r="N36" s="335"/>
      <c r="O36" s="336"/>
      <c r="P36" s="337">
        <f t="shared" si="23"/>
        <v>0</v>
      </c>
      <c r="Q36" s="338">
        <f t="shared" si="24"/>
        <v>2</v>
      </c>
      <c r="R36" s="163"/>
      <c r="S36" s="164"/>
      <c r="T36" s="312"/>
      <c r="U36" s="339">
        <f t="shared" si="11"/>
        <v>16</v>
      </c>
      <c r="V36" s="340">
        <f t="shared" si="11"/>
        <v>22</v>
      </c>
      <c r="W36" s="341">
        <f t="shared" si="12"/>
        <v>-6</v>
      </c>
      <c r="Y36" s="134">
        <f t="shared" si="13"/>
        <v>9</v>
      </c>
      <c r="Z36" s="135">
        <f>IF(F36="",0,IF(LEFT(F36,1)="-",(IF(ABS(F36)&gt;9,(ABS(F36)+2),11)),F36))</f>
        <v>11</v>
      </c>
      <c r="AA36" s="134">
        <f t="shared" si="15"/>
        <v>7</v>
      </c>
      <c r="AB36" s="135">
        <f>IF(H36="",0,IF(LEFT(H36,1)="-",(IF(ABS(H36)&gt;9,(ABS(H36)+2),11)),H36))</f>
        <v>11</v>
      </c>
      <c r="AC36" s="134">
        <f t="shared" si="17"/>
        <v>0</v>
      </c>
      <c r="AD36" s="135">
        <f>IF(J36="",0,IF(LEFT(J36,1)="-",(IF(ABS(J36)&gt;9,(ABS(J36)+2),11)),J36))</f>
        <v>0</v>
      </c>
      <c r="AE36" s="134">
        <f t="shared" si="19"/>
        <v>0</v>
      </c>
      <c r="AF36" s="135">
        <f>IF(L36="",0,IF(LEFT(L36,1)="-",(IF(ABS(L36)&gt;9,(ABS(L36)+2),11)),L36))</f>
        <v>0</v>
      </c>
      <c r="AG36" s="134">
        <f>IF(N36="",0,IF(LEFT(N36,1)="-",ABS(N36),(IF(N36&gt;9,N36+2,11))))</f>
        <v>0</v>
      </c>
      <c r="AH36" s="135">
        <f>IF(N36="",0,IF(LEFT(N36,1)="-",(IF(ABS(N36)&gt;9,(ABS(N36)+2),11)),N36))</f>
        <v>0</v>
      </c>
    </row>
    <row r="37" spans="1:34" ht="16.5" thickTop="1" thickBot="1"/>
    <row r="38" spans="1:34" ht="16.5" thickTop="1">
      <c r="A38" s="1"/>
      <c r="B38" s="2" t="s">
        <v>60</v>
      </c>
      <c r="C38" s="3"/>
      <c r="D38" s="3"/>
      <c r="E38" s="3"/>
      <c r="F38" s="170"/>
      <c r="G38" s="3"/>
      <c r="H38" s="171" t="s">
        <v>0</v>
      </c>
      <c r="I38" s="172"/>
      <c r="J38" s="173" t="s">
        <v>107</v>
      </c>
      <c r="K38" s="7"/>
      <c r="L38" s="7"/>
      <c r="M38" s="8"/>
      <c r="N38" s="9" t="s">
        <v>62</v>
      </c>
      <c r="O38" s="10"/>
      <c r="P38" s="10"/>
      <c r="Q38" s="11">
        <v>3</v>
      </c>
      <c r="R38" s="11"/>
      <c r="S38" s="253"/>
      <c r="T38" s="154"/>
    </row>
    <row r="39" spans="1:34" ht="16.5" thickBot="1">
      <c r="A39" s="15"/>
      <c r="B39" s="16" t="s">
        <v>63</v>
      </c>
      <c r="C39" s="17" t="s">
        <v>3</v>
      </c>
      <c r="D39" s="18"/>
      <c r="E39" s="19"/>
      <c r="F39" s="176"/>
      <c r="G39" s="177" t="s">
        <v>4</v>
      </c>
      <c r="H39" s="21"/>
      <c r="I39" s="21"/>
      <c r="J39" s="178">
        <v>43177</v>
      </c>
      <c r="K39" s="178"/>
      <c r="L39" s="178"/>
      <c r="M39" s="179"/>
      <c r="N39" s="24" t="s">
        <v>5</v>
      </c>
      <c r="O39" s="26"/>
      <c r="P39" s="26"/>
      <c r="Q39" s="182"/>
      <c r="R39" s="182"/>
      <c r="S39" s="183"/>
      <c r="T39" s="154"/>
    </row>
    <row r="40" spans="1:34" ht="16.5" thickTop="1">
      <c r="A40" s="254"/>
      <c r="B40" s="33" t="s">
        <v>6</v>
      </c>
      <c r="C40" s="34" t="s">
        <v>7</v>
      </c>
      <c r="D40" s="255" t="s">
        <v>8</v>
      </c>
      <c r="E40" s="256"/>
      <c r="F40" s="255" t="s">
        <v>9</v>
      </c>
      <c r="G40" s="256"/>
      <c r="H40" s="255" t="s">
        <v>10</v>
      </c>
      <c r="I40" s="256"/>
      <c r="J40" s="255" t="s">
        <v>11</v>
      </c>
      <c r="K40" s="256"/>
      <c r="L40" s="255" t="s">
        <v>12</v>
      </c>
      <c r="M40" s="256"/>
      <c r="N40" s="257" t="s">
        <v>14</v>
      </c>
      <c r="O40" s="258" t="s">
        <v>15</v>
      </c>
      <c r="P40" s="259" t="s">
        <v>16</v>
      </c>
      <c r="Q40" s="260"/>
      <c r="R40" s="261" t="s">
        <v>17</v>
      </c>
      <c r="S40" s="262"/>
      <c r="T40" s="154"/>
      <c r="U40" s="263" t="s">
        <v>18</v>
      </c>
      <c r="V40" s="264"/>
      <c r="W40" s="265" t="s">
        <v>19</v>
      </c>
    </row>
    <row r="41" spans="1:34">
      <c r="A41" s="266" t="s">
        <v>8</v>
      </c>
      <c r="B41" s="267" t="s">
        <v>87</v>
      </c>
      <c r="C41" s="268" t="s">
        <v>21</v>
      </c>
      <c r="D41" s="269"/>
      <c r="E41" s="270"/>
      <c r="F41" s="271">
        <f>P57</f>
        <v>2</v>
      </c>
      <c r="G41" s="272">
        <f>Q57</f>
        <v>0</v>
      </c>
      <c r="H41" s="271">
        <f>P53</f>
        <v>2</v>
      </c>
      <c r="I41" s="272">
        <f>Q53</f>
        <v>0</v>
      </c>
      <c r="J41" s="271">
        <f>P51</f>
        <v>2</v>
      </c>
      <c r="K41" s="272">
        <f>Q51</f>
        <v>0</v>
      </c>
      <c r="L41" s="271">
        <f>P48</f>
        <v>2</v>
      </c>
      <c r="M41" s="272">
        <f>Q48</f>
        <v>0</v>
      </c>
      <c r="N41" s="273">
        <f>IF(SUM(D41:M41)=0, "", COUNTIF(E41:E45,2))</f>
        <v>4</v>
      </c>
      <c r="O41" s="274">
        <f>IF(SUM(D41:M41)=0,"", COUNTIF(D41:D45,2))</f>
        <v>0</v>
      </c>
      <c r="P41" s="194">
        <f>IF(SUM(D41:M41)=0,"",SUM(E41:E45))</f>
        <v>8</v>
      </c>
      <c r="Q41" s="195">
        <f>IF(SUM(D41:M41)=0,"",SUM(D41:D45))</f>
        <v>0</v>
      </c>
      <c r="R41" s="275">
        <v>1</v>
      </c>
      <c r="S41" s="276"/>
      <c r="T41" s="154"/>
      <c r="U41" s="277">
        <f>+U48+U51+U53+U57</f>
        <v>88</v>
      </c>
      <c r="V41" s="278">
        <f>+V48+V51+V53+V57</f>
        <v>53</v>
      </c>
      <c r="W41" s="61">
        <f>+U41-V41</f>
        <v>35</v>
      </c>
    </row>
    <row r="42" spans="1:34">
      <c r="A42" s="279" t="s">
        <v>9</v>
      </c>
      <c r="B42" s="267" t="s">
        <v>79</v>
      </c>
      <c r="C42" s="268" t="s">
        <v>26</v>
      </c>
      <c r="D42" s="280">
        <f>Q57</f>
        <v>0</v>
      </c>
      <c r="E42" s="281">
        <f>P57</f>
        <v>2</v>
      </c>
      <c r="F42" s="282"/>
      <c r="G42" s="283"/>
      <c r="H42" s="284">
        <f>P55</f>
        <v>2</v>
      </c>
      <c r="I42" s="285">
        <f>Q55</f>
        <v>0</v>
      </c>
      <c r="J42" s="284">
        <f>P49</f>
        <v>2</v>
      </c>
      <c r="K42" s="285">
        <f>Q49</f>
        <v>0</v>
      </c>
      <c r="L42" s="284">
        <f>P52</f>
        <v>2</v>
      </c>
      <c r="M42" s="285">
        <f>Q52</f>
        <v>0</v>
      </c>
      <c r="N42" s="273">
        <f>IF(SUM(D42:M42)=0, "", COUNTIF(G41:G45,2))</f>
        <v>3</v>
      </c>
      <c r="O42" s="274">
        <f>IF(SUM(D42:M42)=0,"", COUNTIF(F41:F45,2))</f>
        <v>1</v>
      </c>
      <c r="P42" s="194">
        <f>IF(SUM(D42:M42)=0,"",SUM(G41:G45))</f>
        <v>6</v>
      </c>
      <c r="Q42" s="195">
        <f>IF(SUM(D42:M42)=0,"",SUM(F41:F45))</f>
        <v>2</v>
      </c>
      <c r="R42" s="275">
        <v>2</v>
      </c>
      <c r="S42" s="276"/>
      <c r="T42" s="154"/>
      <c r="U42" s="277">
        <f>+U49+U52+U55+V57</f>
        <v>83</v>
      </c>
      <c r="V42" s="278">
        <f>+V49+V52+V55+U57</f>
        <v>66</v>
      </c>
      <c r="W42" s="61">
        <f>+U42-V42</f>
        <v>17</v>
      </c>
    </row>
    <row r="43" spans="1:34">
      <c r="A43" s="279" t="s">
        <v>10</v>
      </c>
      <c r="B43" s="267" t="s">
        <v>114</v>
      </c>
      <c r="C43" s="268" t="s">
        <v>23</v>
      </c>
      <c r="D43" s="286">
        <f>Q53</f>
        <v>0</v>
      </c>
      <c r="E43" s="281">
        <f>P53</f>
        <v>2</v>
      </c>
      <c r="F43" s="286">
        <f>Q55</f>
        <v>0</v>
      </c>
      <c r="G43" s="281">
        <f>P55</f>
        <v>2</v>
      </c>
      <c r="H43" s="282"/>
      <c r="I43" s="283"/>
      <c r="J43" s="284">
        <f>P56</f>
        <v>2</v>
      </c>
      <c r="K43" s="285">
        <f>Q56</f>
        <v>0</v>
      </c>
      <c r="L43" s="284">
        <f>P50</f>
        <v>2</v>
      </c>
      <c r="M43" s="285">
        <f>Q50</f>
        <v>0</v>
      </c>
      <c r="N43" s="273">
        <f>IF(SUM(D43:M43)=0, "", COUNTIF(I41:I45,2))</f>
        <v>2</v>
      </c>
      <c r="O43" s="274">
        <f>IF(SUM(D43:M43)=0,"", COUNTIF(H41:H45,2))</f>
        <v>2</v>
      </c>
      <c r="P43" s="194">
        <f>IF(SUM(D43:M43)=0,"",SUM(I41:I45))</f>
        <v>4</v>
      </c>
      <c r="Q43" s="195">
        <f>IF(SUM(D43:M43)=0,"",SUM(H41:H45))</f>
        <v>4</v>
      </c>
      <c r="R43" s="275">
        <v>3</v>
      </c>
      <c r="S43" s="276"/>
      <c r="T43" s="154"/>
      <c r="U43" s="277">
        <f>+U50+V53+V55+U56</f>
        <v>72</v>
      </c>
      <c r="V43" s="278">
        <f>+V50+U53+U55+V56</f>
        <v>57</v>
      </c>
      <c r="W43" s="61">
        <f>+U43-V43</f>
        <v>15</v>
      </c>
    </row>
    <row r="44" spans="1:34">
      <c r="A44" s="279" t="s">
        <v>11</v>
      </c>
      <c r="B44" s="267" t="s">
        <v>115</v>
      </c>
      <c r="C44" s="268" t="s">
        <v>110</v>
      </c>
      <c r="D44" s="286">
        <f>Q51</f>
        <v>0</v>
      </c>
      <c r="E44" s="281">
        <f>P51</f>
        <v>2</v>
      </c>
      <c r="F44" s="286">
        <f>Q49</f>
        <v>0</v>
      </c>
      <c r="G44" s="281">
        <f>P49</f>
        <v>2</v>
      </c>
      <c r="H44" s="286">
        <f>Q56</f>
        <v>0</v>
      </c>
      <c r="I44" s="281">
        <f>P56</f>
        <v>2</v>
      </c>
      <c r="J44" s="282"/>
      <c r="K44" s="283"/>
      <c r="L44" s="284">
        <f>P54</f>
        <v>2</v>
      </c>
      <c r="M44" s="285">
        <f>Q54</f>
        <v>0</v>
      </c>
      <c r="N44" s="273">
        <f>IF(SUM(D44:M44)=0, "", COUNTIF(K41:K45,2))</f>
        <v>1</v>
      </c>
      <c r="O44" s="274">
        <f>IF(SUM(D44:M44)=0,"", COUNTIF(J41:J45,2))</f>
        <v>3</v>
      </c>
      <c r="P44" s="194">
        <f>IF(SUM(D44:M44)=0,"",SUM(K41:K45))</f>
        <v>2</v>
      </c>
      <c r="Q44" s="195">
        <f>IF(SUM(D44:M44)=0,"",SUM(J41:J45))</f>
        <v>6</v>
      </c>
      <c r="R44" s="275">
        <v>4</v>
      </c>
      <c r="S44" s="276"/>
      <c r="T44" s="154"/>
      <c r="U44" s="277">
        <f>+V49+V51+U54+V56</f>
        <v>57</v>
      </c>
      <c r="V44" s="278">
        <f>+U49+U51+V54+U56</f>
        <v>86</v>
      </c>
      <c r="W44" s="61">
        <f>+U44-V44</f>
        <v>-29</v>
      </c>
    </row>
    <row r="45" spans="1:34" ht="15.75" thickBot="1">
      <c r="A45" s="287" t="s">
        <v>12</v>
      </c>
      <c r="B45" s="288" t="s">
        <v>116</v>
      </c>
      <c r="C45" s="289" t="s">
        <v>117</v>
      </c>
      <c r="D45" s="290">
        <f>Q48</f>
        <v>0</v>
      </c>
      <c r="E45" s="291">
        <f>P48</f>
        <v>2</v>
      </c>
      <c r="F45" s="290">
        <f>Q52</f>
        <v>0</v>
      </c>
      <c r="G45" s="291">
        <f>P52</f>
        <v>2</v>
      </c>
      <c r="H45" s="290">
        <f>Q50</f>
        <v>0</v>
      </c>
      <c r="I45" s="291">
        <f>P50</f>
        <v>2</v>
      </c>
      <c r="J45" s="290">
        <f>Q54</f>
        <v>0</v>
      </c>
      <c r="K45" s="291">
        <f>P54</f>
        <v>2</v>
      </c>
      <c r="L45" s="292"/>
      <c r="M45" s="293"/>
      <c r="N45" s="294">
        <f>IF(SUM(D45:M45)=0, "", COUNTIF(M41:M45,2))</f>
        <v>0</v>
      </c>
      <c r="O45" s="291">
        <f>IF(SUM(D45:M45)=0,"", COUNTIF(L41:L45,2))</f>
        <v>4</v>
      </c>
      <c r="P45" s="209">
        <f>IF(SUM(D45:M45)=0,"",SUM(M41:M45))</f>
        <v>0</v>
      </c>
      <c r="Q45" s="210">
        <f>IF(SUM(D45:M45)=0,"",SUM(L41:L45))</f>
        <v>8</v>
      </c>
      <c r="R45" s="295">
        <v>5</v>
      </c>
      <c r="S45" s="296"/>
      <c r="T45" s="154"/>
      <c r="U45" s="277">
        <f>+V48+V50+V52+V54</f>
        <v>52</v>
      </c>
      <c r="V45" s="278">
        <f>+U48+U50+U52+U54</f>
        <v>90</v>
      </c>
      <c r="W45" s="61">
        <f>+U45-V45</f>
        <v>-38</v>
      </c>
    </row>
    <row r="46" spans="1:34" ht="16.5" thickTop="1">
      <c r="A46" s="297"/>
      <c r="B46" s="90" t="s">
        <v>30</v>
      </c>
      <c r="D46" s="298"/>
      <c r="E46" s="298"/>
      <c r="F46" s="299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300"/>
      <c r="S46" s="300"/>
      <c r="T46" s="301"/>
      <c r="U46" s="302"/>
      <c r="V46" s="303" t="s">
        <v>31</v>
      </c>
      <c r="W46" s="215">
        <f>SUM(W41:W45)</f>
        <v>0</v>
      </c>
      <c r="X46" s="95" t="str">
        <f>IF(W46=0,"OK","Virhe")</f>
        <v>OK</v>
      </c>
      <c r="Y46" s="95"/>
    </row>
    <row r="47" spans="1:34" ht="16.5" thickBot="1">
      <c r="A47" s="304"/>
      <c r="B47" s="97" t="s">
        <v>32</v>
      </c>
      <c r="C47" s="305"/>
      <c r="D47" s="305"/>
      <c r="E47" s="306"/>
      <c r="F47" s="307" t="s">
        <v>33</v>
      </c>
      <c r="G47" s="308"/>
      <c r="H47" s="309" t="s">
        <v>34</v>
      </c>
      <c r="I47" s="308"/>
      <c r="J47" s="309" t="s">
        <v>35</v>
      </c>
      <c r="K47" s="308"/>
      <c r="L47" s="309" t="s">
        <v>36</v>
      </c>
      <c r="M47" s="308"/>
      <c r="N47" s="309" t="s">
        <v>37</v>
      </c>
      <c r="O47" s="308"/>
      <c r="P47" s="307" t="s">
        <v>38</v>
      </c>
      <c r="Q47" s="310"/>
      <c r="R47" s="234"/>
      <c r="S47" s="311"/>
      <c r="T47" s="312"/>
      <c r="U47" s="313" t="s">
        <v>18</v>
      </c>
      <c r="V47" s="314"/>
      <c r="W47" s="315" t="s">
        <v>81</v>
      </c>
    </row>
    <row r="48" spans="1:34" ht="15.75">
      <c r="A48" s="316" t="s">
        <v>47</v>
      </c>
      <c r="B48" s="112" t="str">
        <f>IF(B41&gt;"",B41,"")</f>
        <v>Risto Jokiranta</v>
      </c>
      <c r="C48" s="113" t="str">
        <f>IF(B45&gt;"",B45,"")</f>
        <v>Sami Kangasniemi</v>
      </c>
      <c r="D48" s="317"/>
      <c r="E48" s="318"/>
      <c r="F48" s="115">
        <v>3</v>
      </c>
      <c r="G48" s="116"/>
      <c r="H48" s="115">
        <v>8</v>
      </c>
      <c r="I48" s="116"/>
      <c r="J48" s="117"/>
      <c r="K48" s="116"/>
      <c r="L48" s="115"/>
      <c r="M48" s="116"/>
      <c r="N48" s="115"/>
      <c r="O48" s="116"/>
      <c r="P48" s="319">
        <f>IF(COUNTA(F48:N48)=0,"", COUNTIF(F48:N48,"&gt;=0"))</f>
        <v>2</v>
      </c>
      <c r="Q48" s="320">
        <f>IF(COUNTA(F48:N48)=0,"",(IF(LEFT(F48,1)="-",1,0)+IF(LEFT(H48,1)="-",1,0)+IF(LEFT(J48,1)="-",1,0)+IF(LEFT(L48,1)="-",1,0)+IF(LEFT(N48,1)="-",1,0)))</f>
        <v>0</v>
      </c>
      <c r="R48" s="153"/>
      <c r="S48" s="154"/>
      <c r="T48" s="312"/>
      <c r="U48" s="321">
        <f t="shared" ref="U48:V57" si="25">+Y48+AA48+AC48+AE48+AG48</f>
        <v>22</v>
      </c>
      <c r="V48" s="322">
        <f t="shared" si="25"/>
        <v>11</v>
      </c>
      <c r="W48" s="323">
        <f t="shared" ref="W48:W57" si="26">+U48-V48</f>
        <v>11</v>
      </c>
      <c r="Y48" s="123">
        <f t="shared" ref="Y48:Y57" si="27">IF(F48="",0,IF(LEFT(F48,1)="-",ABS(F48),(IF(F48&gt;9,F48+2,11))))</f>
        <v>11</v>
      </c>
      <c r="Z48" s="124">
        <f t="shared" ref="Z48:Z53" si="28">IF(F48="",0,IF(LEFT(F48,1)="-",(IF(ABS(F48)&gt;9,(ABS(F48)+2),11)),F48))</f>
        <v>3</v>
      </c>
      <c r="AA48" s="123">
        <f t="shared" ref="AA48:AA57" si="29">IF(H48="",0,IF(LEFT(H48,1)="-",ABS(H48),(IF(H48&gt;9,H48+2,11))))</f>
        <v>11</v>
      </c>
      <c r="AB48" s="124">
        <f t="shared" ref="AB48:AB53" si="30">IF(H48="",0,IF(LEFT(H48,1)="-",(IF(ABS(H48)&gt;9,(ABS(H48)+2),11)),H48))</f>
        <v>8</v>
      </c>
      <c r="AC48" s="123">
        <f t="shared" ref="AC48:AC57" si="31">IF(J48="",0,IF(LEFT(J48,1)="-",ABS(J48),(IF(J48&gt;9,J48+2,11))))</f>
        <v>0</v>
      </c>
      <c r="AD48" s="124">
        <f t="shared" ref="AD48:AD53" si="32">IF(J48="",0,IF(LEFT(J48,1)="-",(IF(ABS(J48)&gt;9,(ABS(J48)+2),11)),J48))</f>
        <v>0</v>
      </c>
      <c r="AE48" s="123">
        <f t="shared" ref="AE48:AE57" si="33">IF(L48="",0,IF(LEFT(L48,1)="-",ABS(L48),(IF(L48&gt;9,L48+2,11))))</f>
        <v>0</v>
      </c>
      <c r="AF48" s="124">
        <f t="shared" ref="AF48:AF53" si="34">IF(L48="",0,IF(LEFT(L48,1)="-",(IF(ABS(L48)&gt;9,(ABS(L48)+2),11)),L48))</f>
        <v>0</v>
      </c>
      <c r="AG48" s="123">
        <f t="shared" ref="AG48:AG53" si="35">IF(N48="",0,IF(LEFT(N48,1)="-",ABS(N48),(IF(N48&gt;9,N48+2,11))))</f>
        <v>0</v>
      </c>
      <c r="AH48" s="124">
        <f t="shared" ref="AH48:AH53" si="36">IF(N48="",0,IF(LEFT(N48,1)="-",(IF(ABS(N48)&gt;9,(ABS(N48)+2),11)),N48))</f>
        <v>0</v>
      </c>
    </row>
    <row r="49" spans="1:34" ht="15.75">
      <c r="A49" s="316" t="s">
        <v>71</v>
      </c>
      <c r="B49" s="126" t="str">
        <f>IF(B42&gt;"",B42,"")</f>
        <v>Keijo Mäntyniemi</v>
      </c>
      <c r="C49" s="113" t="str">
        <f>IF(B44&gt;"",B44,"")</f>
        <v>Arto Anttila</v>
      </c>
      <c r="D49" s="324"/>
      <c r="E49" s="318"/>
      <c r="F49" s="128">
        <v>8</v>
      </c>
      <c r="G49" s="129"/>
      <c r="H49" s="128">
        <v>8</v>
      </c>
      <c r="I49" s="129"/>
      <c r="J49" s="128"/>
      <c r="K49" s="129"/>
      <c r="L49" s="128"/>
      <c r="M49" s="129"/>
      <c r="N49" s="128"/>
      <c r="O49" s="129"/>
      <c r="P49" s="319">
        <f t="shared" ref="P49:P57" si="37">IF(COUNTA(F49:N49)=0,"", COUNTIF(F49:N49,"&gt;=0"))</f>
        <v>2</v>
      </c>
      <c r="Q49" s="320">
        <f t="shared" ref="Q49:Q57" si="38">IF(COUNTA(F49:N49)=0,"",(IF(LEFT(F49,1)="-",1,0)+IF(LEFT(H49,1)="-",1,0)+IF(LEFT(J49,1)="-",1,0)+IF(LEFT(L49,1)="-",1,0)+IF(LEFT(N49,1)="-",1,0)))</f>
        <v>0</v>
      </c>
      <c r="R49" s="153"/>
      <c r="S49" s="154"/>
      <c r="T49" s="312"/>
      <c r="U49" s="325">
        <f t="shared" si="25"/>
        <v>22</v>
      </c>
      <c r="V49" s="326">
        <f t="shared" si="25"/>
        <v>16</v>
      </c>
      <c r="W49" s="327">
        <f t="shared" si="26"/>
        <v>6</v>
      </c>
      <c r="Y49" s="134">
        <f t="shared" si="27"/>
        <v>11</v>
      </c>
      <c r="Z49" s="135">
        <f t="shared" si="28"/>
        <v>8</v>
      </c>
      <c r="AA49" s="134">
        <f t="shared" si="29"/>
        <v>11</v>
      </c>
      <c r="AB49" s="135">
        <f t="shared" si="30"/>
        <v>8</v>
      </c>
      <c r="AC49" s="134">
        <f t="shared" si="31"/>
        <v>0</v>
      </c>
      <c r="AD49" s="135">
        <f t="shared" si="32"/>
        <v>0</v>
      </c>
      <c r="AE49" s="134">
        <f t="shared" si="33"/>
        <v>0</v>
      </c>
      <c r="AF49" s="135">
        <f t="shared" si="34"/>
        <v>0</v>
      </c>
      <c r="AG49" s="134">
        <f t="shared" si="35"/>
        <v>0</v>
      </c>
      <c r="AH49" s="135">
        <f t="shared" si="36"/>
        <v>0</v>
      </c>
    </row>
    <row r="50" spans="1:34" ht="16.5" thickBot="1">
      <c r="A50" s="316" t="s">
        <v>82</v>
      </c>
      <c r="B50" s="328" t="str">
        <f>IF(B43&gt;"",B43,"")</f>
        <v>Petri Taavela</v>
      </c>
      <c r="C50" s="329" t="str">
        <f>IF(B45&gt;"",B45,"")</f>
        <v>Sami Kangasniemi</v>
      </c>
      <c r="D50" s="330"/>
      <c r="E50" s="331"/>
      <c r="F50" s="139">
        <v>4</v>
      </c>
      <c r="G50" s="140"/>
      <c r="H50" s="139">
        <v>4</v>
      </c>
      <c r="I50" s="140"/>
      <c r="J50" s="139"/>
      <c r="K50" s="140"/>
      <c r="L50" s="139"/>
      <c r="M50" s="140"/>
      <c r="N50" s="139"/>
      <c r="O50" s="140"/>
      <c r="P50" s="319">
        <f t="shared" si="37"/>
        <v>2</v>
      </c>
      <c r="Q50" s="320">
        <f t="shared" si="38"/>
        <v>0</v>
      </c>
      <c r="R50" s="153"/>
      <c r="S50" s="154"/>
      <c r="T50" s="312"/>
      <c r="U50" s="325">
        <f t="shared" si="25"/>
        <v>22</v>
      </c>
      <c r="V50" s="326">
        <f t="shared" si="25"/>
        <v>8</v>
      </c>
      <c r="W50" s="327">
        <f t="shared" si="26"/>
        <v>14</v>
      </c>
      <c r="Y50" s="134">
        <f t="shared" si="27"/>
        <v>11</v>
      </c>
      <c r="Z50" s="135">
        <f t="shared" si="28"/>
        <v>4</v>
      </c>
      <c r="AA50" s="134">
        <f t="shared" si="29"/>
        <v>11</v>
      </c>
      <c r="AB50" s="135">
        <f t="shared" si="30"/>
        <v>4</v>
      </c>
      <c r="AC50" s="134">
        <f t="shared" si="31"/>
        <v>0</v>
      </c>
      <c r="AD50" s="135">
        <f t="shared" si="32"/>
        <v>0</v>
      </c>
      <c r="AE50" s="134">
        <f t="shared" si="33"/>
        <v>0</v>
      </c>
      <c r="AF50" s="135">
        <f t="shared" si="34"/>
        <v>0</v>
      </c>
      <c r="AG50" s="134">
        <f t="shared" si="35"/>
        <v>0</v>
      </c>
      <c r="AH50" s="135">
        <f t="shared" si="36"/>
        <v>0</v>
      </c>
    </row>
    <row r="51" spans="1:34" ht="15.75">
      <c r="A51" s="316" t="s">
        <v>83</v>
      </c>
      <c r="B51" s="126" t="str">
        <f>IF(B41&gt;"",B41,"")</f>
        <v>Risto Jokiranta</v>
      </c>
      <c r="C51" s="113" t="str">
        <f>IF(B44&gt;"",B44,"")</f>
        <v>Arto Anttila</v>
      </c>
      <c r="D51" s="317"/>
      <c r="E51" s="318"/>
      <c r="F51" s="143">
        <v>9</v>
      </c>
      <c r="G51" s="144"/>
      <c r="H51" s="143">
        <v>3</v>
      </c>
      <c r="I51" s="144"/>
      <c r="J51" s="143"/>
      <c r="K51" s="144"/>
      <c r="L51" s="143"/>
      <c r="M51" s="144"/>
      <c r="N51" s="143"/>
      <c r="O51" s="144"/>
      <c r="P51" s="319">
        <f t="shared" si="37"/>
        <v>2</v>
      </c>
      <c r="Q51" s="320">
        <f t="shared" si="38"/>
        <v>0</v>
      </c>
      <c r="R51" s="153"/>
      <c r="S51" s="154"/>
      <c r="T51" s="312"/>
      <c r="U51" s="325">
        <f t="shared" si="25"/>
        <v>22</v>
      </c>
      <c r="V51" s="326">
        <f t="shared" si="25"/>
        <v>12</v>
      </c>
      <c r="W51" s="327">
        <f t="shared" si="26"/>
        <v>10</v>
      </c>
      <c r="Y51" s="134">
        <f t="shared" si="27"/>
        <v>11</v>
      </c>
      <c r="Z51" s="135">
        <f t="shared" si="28"/>
        <v>9</v>
      </c>
      <c r="AA51" s="134">
        <f t="shared" si="29"/>
        <v>11</v>
      </c>
      <c r="AB51" s="135">
        <f t="shared" si="30"/>
        <v>3</v>
      </c>
      <c r="AC51" s="134">
        <f t="shared" si="31"/>
        <v>0</v>
      </c>
      <c r="AD51" s="135">
        <f t="shared" si="32"/>
        <v>0</v>
      </c>
      <c r="AE51" s="134">
        <f t="shared" si="33"/>
        <v>0</v>
      </c>
      <c r="AF51" s="135">
        <f t="shared" si="34"/>
        <v>0</v>
      </c>
      <c r="AG51" s="134">
        <f t="shared" si="35"/>
        <v>0</v>
      </c>
      <c r="AH51" s="135">
        <f t="shared" si="36"/>
        <v>0</v>
      </c>
    </row>
    <row r="52" spans="1:34" ht="15.75">
      <c r="A52" s="316" t="s">
        <v>84</v>
      </c>
      <c r="B52" s="126" t="str">
        <f>IF(B42&gt;"",B42,"")</f>
        <v>Keijo Mäntyniemi</v>
      </c>
      <c r="C52" s="113" t="str">
        <f>IF(B45&gt;"",B45,"")</f>
        <v>Sami Kangasniemi</v>
      </c>
      <c r="D52" s="324"/>
      <c r="E52" s="318"/>
      <c r="F52" s="146">
        <v>8</v>
      </c>
      <c r="G52" s="147"/>
      <c r="H52" s="146">
        <v>5</v>
      </c>
      <c r="I52" s="147"/>
      <c r="J52" s="146"/>
      <c r="K52" s="147"/>
      <c r="L52" s="148"/>
      <c r="M52" s="129"/>
      <c r="N52" s="148"/>
      <c r="O52" s="129"/>
      <c r="P52" s="319">
        <f t="shared" si="37"/>
        <v>2</v>
      </c>
      <c r="Q52" s="320">
        <f t="shared" si="38"/>
        <v>0</v>
      </c>
      <c r="R52" s="153"/>
      <c r="S52" s="154"/>
      <c r="T52" s="312"/>
      <c r="U52" s="325">
        <f t="shared" si="25"/>
        <v>22</v>
      </c>
      <c r="V52" s="326">
        <f t="shared" si="25"/>
        <v>13</v>
      </c>
      <c r="W52" s="327">
        <f t="shared" si="26"/>
        <v>9</v>
      </c>
      <c r="Y52" s="134">
        <f t="shared" si="27"/>
        <v>11</v>
      </c>
      <c r="Z52" s="135">
        <f t="shared" si="28"/>
        <v>8</v>
      </c>
      <c r="AA52" s="134">
        <f t="shared" si="29"/>
        <v>11</v>
      </c>
      <c r="AB52" s="135">
        <f t="shared" si="30"/>
        <v>5</v>
      </c>
      <c r="AC52" s="134">
        <f t="shared" si="31"/>
        <v>0</v>
      </c>
      <c r="AD52" s="135">
        <f t="shared" si="32"/>
        <v>0</v>
      </c>
      <c r="AE52" s="134">
        <f t="shared" si="33"/>
        <v>0</v>
      </c>
      <c r="AF52" s="135">
        <f t="shared" si="34"/>
        <v>0</v>
      </c>
      <c r="AG52" s="134">
        <f t="shared" si="35"/>
        <v>0</v>
      </c>
      <c r="AH52" s="135">
        <f t="shared" si="36"/>
        <v>0</v>
      </c>
    </row>
    <row r="53" spans="1:34" ht="16.5" thickBot="1">
      <c r="A53" s="316" t="s">
        <v>70</v>
      </c>
      <c r="B53" s="328" t="str">
        <f>IF(B41&gt;"",B41,"")</f>
        <v>Risto Jokiranta</v>
      </c>
      <c r="C53" s="329" t="str">
        <f>IF(B43&gt;"",B43,"")</f>
        <v>Petri Taavela</v>
      </c>
      <c r="D53" s="330"/>
      <c r="E53" s="331"/>
      <c r="F53" s="139">
        <v>6</v>
      </c>
      <c r="G53" s="140"/>
      <c r="H53" s="139">
        <v>7</v>
      </c>
      <c r="I53" s="140"/>
      <c r="J53" s="139"/>
      <c r="K53" s="140"/>
      <c r="L53" s="139"/>
      <c r="M53" s="140"/>
      <c r="N53" s="139"/>
      <c r="O53" s="140"/>
      <c r="P53" s="319">
        <f t="shared" si="37"/>
        <v>2</v>
      </c>
      <c r="Q53" s="320">
        <f t="shared" si="38"/>
        <v>0</v>
      </c>
      <c r="R53" s="153"/>
      <c r="S53" s="154"/>
      <c r="T53" s="312"/>
      <c r="U53" s="325">
        <f t="shared" si="25"/>
        <v>22</v>
      </c>
      <c r="V53" s="326">
        <f t="shared" si="25"/>
        <v>13</v>
      </c>
      <c r="W53" s="327">
        <f t="shared" si="26"/>
        <v>9</v>
      </c>
      <c r="Y53" s="149">
        <f t="shared" si="27"/>
        <v>11</v>
      </c>
      <c r="Z53" s="150">
        <f t="shared" si="28"/>
        <v>6</v>
      </c>
      <c r="AA53" s="149">
        <f t="shared" si="29"/>
        <v>11</v>
      </c>
      <c r="AB53" s="150">
        <f t="shared" si="30"/>
        <v>7</v>
      </c>
      <c r="AC53" s="149">
        <f t="shared" si="31"/>
        <v>0</v>
      </c>
      <c r="AD53" s="150">
        <f t="shared" si="32"/>
        <v>0</v>
      </c>
      <c r="AE53" s="149">
        <f t="shared" si="33"/>
        <v>0</v>
      </c>
      <c r="AF53" s="150">
        <f t="shared" si="34"/>
        <v>0</v>
      </c>
      <c r="AG53" s="149">
        <f t="shared" si="35"/>
        <v>0</v>
      </c>
      <c r="AH53" s="150">
        <f t="shared" si="36"/>
        <v>0</v>
      </c>
    </row>
    <row r="54" spans="1:34" ht="15.75">
      <c r="A54" s="316" t="s">
        <v>55</v>
      </c>
      <c r="B54" s="126" t="str">
        <f>IF(B44&gt;"",B44,"")</f>
        <v>Arto Anttila</v>
      </c>
      <c r="C54" s="113" t="str">
        <f>IF(B45&gt;"",B45,"")</f>
        <v>Sami Kangasniemi</v>
      </c>
      <c r="D54" s="317"/>
      <c r="E54" s="318"/>
      <c r="F54" s="143">
        <v>11</v>
      </c>
      <c r="G54" s="144"/>
      <c r="H54" s="143">
        <v>9</v>
      </c>
      <c r="I54" s="144"/>
      <c r="J54" s="143"/>
      <c r="K54" s="144"/>
      <c r="L54" s="143"/>
      <c r="M54" s="144"/>
      <c r="N54" s="143"/>
      <c r="O54" s="144"/>
      <c r="P54" s="319">
        <f t="shared" si="37"/>
        <v>2</v>
      </c>
      <c r="Q54" s="320">
        <f t="shared" si="38"/>
        <v>0</v>
      </c>
      <c r="R54" s="153"/>
      <c r="S54" s="154"/>
      <c r="T54" s="312"/>
      <c r="U54" s="325">
        <f t="shared" si="25"/>
        <v>24</v>
      </c>
      <c r="V54" s="326">
        <f t="shared" si="25"/>
        <v>20</v>
      </c>
      <c r="W54" s="327">
        <f t="shared" si="26"/>
        <v>4</v>
      </c>
      <c r="Y54" s="123">
        <f t="shared" si="27"/>
        <v>13</v>
      </c>
      <c r="Z54" s="124">
        <f>IF(F54="",0,IF(LEFT(F54,1)="-",(IF(ABS(F54)&gt;9,(ABS(F54)+2),11)),F54))</f>
        <v>11</v>
      </c>
      <c r="AA54" s="123">
        <f t="shared" si="29"/>
        <v>11</v>
      </c>
      <c r="AB54" s="124">
        <f>IF(H54="",0,IF(LEFT(H54,1)="-",(IF(ABS(H54)&gt;9,(ABS(H54)+2),11)),H54))</f>
        <v>9</v>
      </c>
      <c r="AC54" s="123">
        <f t="shared" si="31"/>
        <v>0</v>
      </c>
      <c r="AD54" s="124">
        <f>IF(J54="",0,IF(LEFT(J54,1)="-",(IF(ABS(J54)&gt;9,(ABS(J54)+2),11)),J54))</f>
        <v>0</v>
      </c>
      <c r="AE54" s="123">
        <f t="shared" si="33"/>
        <v>0</v>
      </c>
      <c r="AF54" s="124">
        <f>IF(L54="",0,IF(LEFT(L54,1)="-",(IF(ABS(L54)&gt;9,(ABS(L54)+2),11)),L54))</f>
        <v>0</v>
      </c>
      <c r="AG54" s="123">
        <f>IF(N54="",0,IF(LEFT(N54,1)="-",ABS(N54),(IF(N54&gt;9,N54+2,11))))</f>
        <v>0</v>
      </c>
      <c r="AH54" s="124">
        <f>IF(N54="",0,IF(LEFT(N54,1)="-",(IF(ABS(N54)&gt;9,(ABS(N54)+2),11)),N54))</f>
        <v>0</v>
      </c>
    </row>
    <row r="55" spans="1:34" ht="15.75">
      <c r="A55" s="316" t="s">
        <v>73</v>
      </c>
      <c r="B55" s="126" t="str">
        <f>IF(B42&gt;"",B42,"")</f>
        <v>Keijo Mäntyniemi</v>
      </c>
      <c r="C55" s="113" t="str">
        <f>IF(B43&gt;"",B43,"")</f>
        <v>Petri Taavela</v>
      </c>
      <c r="D55" s="324"/>
      <c r="E55" s="318"/>
      <c r="F55" s="146">
        <v>6</v>
      </c>
      <c r="G55" s="147"/>
      <c r="H55" s="146">
        <v>9</v>
      </c>
      <c r="I55" s="147"/>
      <c r="J55" s="146"/>
      <c r="K55" s="147"/>
      <c r="L55" s="148"/>
      <c r="M55" s="129"/>
      <c r="N55" s="148"/>
      <c r="O55" s="129"/>
      <c r="P55" s="319">
        <f t="shared" si="37"/>
        <v>2</v>
      </c>
      <c r="Q55" s="320">
        <f t="shared" si="38"/>
        <v>0</v>
      </c>
      <c r="R55" s="153"/>
      <c r="S55" s="154"/>
      <c r="T55" s="312"/>
      <c r="U55" s="325">
        <f t="shared" si="25"/>
        <v>22</v>
      </c>
      <c r="V55" s="326">
        <f t="shared" si="25"/>
        <v>15</v>
      </c>
      <c r="W55" s="327">
        <f t="shared" si="26"/>
        <v>7</v>
      </c>
      <c r="Y55" s="134">
        <f t="shared" si="27"/>
        <v>11</v>
      </c>
      <c r="Z55" s="135">
        <f>IF(F55="",0,IF(LEFT(F55,1)="-",(IF(ABS(F55)&gt;9,(ABS(F55)+2),11)),F55))</f>
        <v>6</v>
      </c>
      <c r="AA55" s="134">
        <f t="shared" si="29"/>
        <v>11</v>
      </c>
      <c r="AB55" s="135">
        <f>IF(H55="",0,IF(LEFT(H55,1)="-",(IF(ABS(H55)&gt;9,(ABS(H55)+2),11)),H55))</f>
        <v>9</v>
      </c>
      <c r="AC55" s="134">
        <f t="shared" si="31"/>
        <v>0</v>
      </c>
      <c r="AD55" s="135">
        <f>IF(J55="",0,IF(LEFT(J55,1)="-",(IF(ABS(J55)&gt;9,(ABS(J55)+2),11)),J55))</f>
        <v>0</v>
      </c>
      <c r="AE55" s="134">
        <f t="shared" si="33"/>
        <v>0</v>
      </c>
      <c r="AF55" s="135">
        <f>IF(L55="",0,IF(LEFT(L55,1)="-",(IF(ABS(L55)&gt;9,(ABS(L55)+2),11)),L55))</f>
        <v>0</v>
      </c>
      <c r="AG55" s="134">
        <f>IF(N55="",0,IF(LEFT(N55,1)="-",ABS(N55),(IF(N55&gt;9,N55+2,11))))</f>
        <v>0</v>
      </c>
      <c r="AH55" s="135">
        <f>IF(N55="",0,IF(LEFT(N55,1)="-",(IF(ABS(N55)&gt;9,(ABS(N55)+2),11)),N55))</f>
        <v>0</v>
      </c>
    </row>
    <row r="56" spans="1:34" ht="16.5" thickBot="1">
      <c r="A56" s="316" t="s">
        <v>85</v>
      </c>
      <c r="B56" s="328" t="str">
        <f>IF(B43&gt;"",B43,"")</f>
        <v>Petri Taavela</v>
      </c>
      <c r="C56" s="329" t="str">
        <f>IF(B44&gt;"",B44,"")</f>
        <v>Arto Anttila</v>
      </c>
      <c r="D56" s="330"/>
      <c r="E56" s="331"/>
      <c r="F56" s="139">
        <v>2</v>
      </c>
      <c r="G56" s="140"/>
      <c r="H56" s="139">
        <v>3</v>
      </c>
      <c r="I56" s="140"/>
      <c r="J56" s="139"/>
      <c r="K56" s="140"/>
      <c r="L56" s="139"/>
      <c r="M56" s="140"/>
      <c r="N56" s="139"/>
      <c r="O56" s="140"/>
      <c r="P56" s="319">
        <f t="shared" si="37"/>
        <v>2</v>
      </c>
      <c r="Q56" s="320">
        <f t="shared" si="38"/>
        <v>0</v>
      </c>
      <c r="R56" s="153"/>
      <c r="S56" s="154"/>
      <c r="T56" s="312"/>
      <c r="U56" s="325">
        <f t="shared" si="25"/>
        <v>22</v>
      </c>
      <c r="V56" s="326">
        <f t="shared" si="25"/>
        <v>5</v>
      </c>
      <c r="W56" s="327">
        <f t="shared" si="26"/>
        <v>17</v>
      </c>
      <c r="Y56" s="134">
        <f t="shared" si="27"/>
        <v>11</v>
      </c>
      <c r="Z56" s="135">
        <f>IF(F56="",0,IF(LEFT(F56,1)="-",(IF(ABS(F56)&gt;9,(ABS(F56)+2),11)),F56))</f>
        <v>2</v>
      </c>
      <c r="AA56" s="134">
        <f t="shared" si="29"/>
        <v>11</v>
      </c>
      <c r="AB56" s="135">
        <f>IF(H56="",0,IF(LEFT(H56,1)="-",(IF(ABS(H56)&gt;9,(ABS(H56)+2),11)),H56))</f>
        <v>3</v>
      </c>
      <c r="AC56" s="134">
        <f t="shared" si="31"/>
        <v>0</v>
      </c>
      <c r="AD56" s="135">
        <f>IF(J56="",0,IF(LEFT(J56,1)="-",(IF(ABS(J56)&gt;9,(ABS(J56)+2),11)),J56))</f>
        <v>0</v>
      </c>
      <c r="AE56" s="134">
        <f t="shared" si="33"/>
        <v>0</v>
      </c>
      <c r="AF56" s="135">
        <f>IF(L56="",0,IF(LEFT(L56,1)="-",(IF(ABS(L56)&gt;9,(ABS(L56)+2),11)),L56))</f>
        <v>0</v>
      </c>
      <c r="AG56" s="134">
        <f>IF(N56="",0,IF(LEFT(N56,1)="-",ABS(N56),(IF(N56&gt;9,N56+2,11))))</f>
        <v>0</v>
      </c>
      <c r="AH56" s="135">
        <f>IF(N56="",0,IF(LEFT(N56,1)="-",(IF(ABS(N56)&gt;9,(ABS(N56)+2),11)),N56))</f>
        <v>0</v>
      </c>
    </row>
    <row r="57" spans="1:34" ht="16.5" thickBot="1">
      <c r="A57" s="332" t="s">
        <v>74</v>
      </c>
      <c r="B57" s="246" t="str">
        <f>IF(B41&gt;"",B41,"")</f>
        <v>Risto Jokiranta</v>
      </c>
      <c r="C57" s="247" t="str">
        <f>IF(B42&gt;"",B42,"")</f>
        <v>Keijo Mäntyniemi</v>
      </c>
      <c r="D57" s="333"/>
      <c r="E57" s="334"/>
      <c r="F57" s="335">
        <v>9</v>
      </c>
      <c r="G57" s="336"/>
      <c r="H57" s="335">
        <v>8</v>
      </c>
      <c r="I57" s="336"/>
      <c r="J57" s="335"/>
      <c r="K57" s="336"/>
      <c r="L57" s="335"/>
      <c r="M57" s="336"/>
      <c r="N57" s="335"/>
      <c r="O57" s="336"/>
      <c r="P57" s="337">
        <f t="shared" si="37"/>
        <v>2</v>
      </c>
      <c r="Q57" s="338">
        <f t="shared" si="38"/>
        <v>0</v>
      </c>
      <c r="R57" s="163"/>
      <c r="S57" s="164"/>
      <c r="T57" s="312"/>
      <c r="U57" s="339">
        <f t="shared" si="25"/>
        <v>22</v>
      </c>
      <c r="V57" s="340">
        <f t="shared" si="25"/>
        <v>17</v>
      </c>
      <c r="W57" s="341">
        <f t="shared" si="26"/>
        <v>5</v>
      </c>
      <c r="Y57" s="134">
        <f t="shared" si="27"/>
        <v>11</v>
      </c>
      <c r="Z57" s="135">
        <f>IF(F57="",0,IF(LEFT(F57,1)="-",(IF(ABS(F57)&gt;9,(ABS(F57)+2),11)),F57))</f>
        <v>9</v>
      </c>
      <c r="AA57" s="134">
        <f t="shared" si="29"/>
        <v>11</v>
      </c>
      <c r="AB57" s="135">
        <f>IF(H57="",0,IF(LEFT(H57,1)="-",(IF(ABS(H57)&gt;9,(ABS(H57)+2),11)),H57))</f>
        <v>8</v>
      </c>
      <c r="AC57" s="134">
        <f t="shared" si="31"/>
        <v>0</v>
      </c>
      <c r="AD57" s="135">
        <f>IF(J57="",0,IF(LEFT(J57,1)="-",(IF(ABS(J57)&gt;9,(ABS(J57)+2),11)),J57))</f>
        <v>0</v>
      </c>
      <c r="AE57" s="134">
        <f t="shared" si="33"/>
        <v>0</v>
      </c>
      <c r="AF57" s="135">
        <f>IF(L57="",0,IF(LEFT(L57,1)="-",(IF(ABS(L57)&gt;9,(ABS(L57)+2),11)),L57))</f>
        <v>0</v>
      </c>
      <c r="AG57" s="134">
        <f>IF(N57="",0,IF(LEFT(N57,1)="-",ABS(N57),(IF(N57&gt;9,N57+2,11))))</f>
        <v>0</v>
      </c>
      <c r="AH57" s="135">
        <f>IF(N57="",0,IF(LEFT(N57,1)="-",(IF(ABS(N57)&gt;9,(ABS(N57)+2),11)),N57))</f>
        <v>0</v>
      </c>
    </row>
    <row r="58" spans="1:34" ht="15.75" thickTop="1"/>
    <row r="61" spans="1:34">
      <c r="A61" s="342"/>
      <c r="B61" s="355" t="s">
        <v>91</v>
      </c>
      <c r="C61" s="394" t="s">
        <v>92</v>
      </c>
      <c r="D61" s="395"/>
      <c r="E61" s="396"/>
      <c r="F61" s="394" t="s">
        <v>93</v>
      </c>
      <c r="G61" s="396"/>
      <c r="H61" s="356"/>
      <c r="I61" s="357"/>
      <c r="J61" s="357"/>
      <c r="K61" s="358"/>
      <c r="L61" s="345"/>
      <c r="M61" s="345"/>
      <c r="N61" s="345"/>
    </row>
    <row r="62" spans="1:34">
      <c r="A62" s="346" t="s">
        <v>8</v>
      </c>
      <c r="B62" s="346" t="s">
        <v>94</v>
      </c>
      <c r="C62" s="397" t="s">
        <v>108</v>
      </c>
      <c r="D62" s="401"/>
      <c r="E62" s="400"/>
      <c r="F62" s="399" t="s">
        <v>26</v>
      </c>
      <c r="G62" s="400"/>
      <c r="H62" s="363"/>
      <c r="I62" s="361"/>
      <c r="J62" s="361"/>
      <c r="K62" s="365"/>
      <c r="L62" s="362" t="s">
        <v>108</v>
      </c>
      <c r="M62" s="354"/>
      <c r="N62" s="354"/>
      <c r="O62" s="354"/>
      <c r="P62" s="345"/>
      <c r="Q62" s="345"/>
    </row>
    <row r="63" spans="1:34">
      <c r="A63" s="346" t="s">
        <v>9</v>
      </c>
      <c r="B63" s="359"/>
      <c r="C63" s="399"/>
      <c r="D63" s="401"/>
      <c r="E63" s="400"/>
      <c r="F63" s="399"/>
      <c r="G63" s="400"/>
      <c r="H63" s="366"/>
      <c r="I63" s="367"/>
      <c r="J63" s="367"/>
      <c r="K63" s="368"/>
      <c r="L63" s="385" t="s">
        <v>120</v>
      </c>
      <c r="M63" s="386"/>
      <c r="N63" s="386"/>
      <c r="O63" s="387"/>
      <c r="P63" s="362" t="s">
        <v>79</v>
      </c>
      <c r="Q63" s="354"/>
      <c r="R63" s="354"/>
      <c r="S63" s="354"/>
      <c r="T63" s="345"/>
    </row>
    <row r="64" spans="1:34">
      <c r="A64" s="342" t="s">
        <v>10</v>
      </c>
      <c r="B64" s="355" t="s">
        <v>96</v>
      </c>
      <c r="C64" s="394" t="s">
        <v>68</v>
      </c>
      <c r="D64" s="395"/>
      <c r="E64" s="396"/>
      <c r="F64" s="394" t="s">
        <v>26</v>
      </c>
      <c r="G64" s="396"/>
      <c r="H64" s="369" t="s">
        <v>118</v>
      </c>
      <c r="I64" s="370"/>
      <c r="J64" s="370"/>
      <c r="K64" s="371"/>
      <c r="L64" s="388"/>
      <c r="M64" s="389"/>
      <c r="N64" s="389"/>
      <c r="O64" s="389"/>
      <c r="P64" s="385" t="s">
        <v>122</v>
      </c>
      <c r="Q64" s="386"/>
      <c r="R64" s="386"/>
      <c r="S64" s="387"/>
      <c r="T64" s="345"/>
    </row>
    <row r="65" spans="1:24">
      <c r="A65" s="342" t="s">
        <v>11</v>
      </c>
      <c r="B65" s="355" t="s">
        <v>99</v>
      </c>
      <c r="C65" s="394" t="s">
        <v>79</v>
      </c>
      <c r="D65" s="395"/>
      <c r="E65" s="396"/>
      <c r="F65" s="394" t="s">
        <v>26</v>
      </c>
      <c r="G65" s="396"/>
      <c r="H65" s="372"/>
      <c r="I65" s="373"/>
      <c r="J65" s="373"/>
      <c r="K65" s="374"/>
      <c r="L65" s="364" t="s">
        <v>79</v>
      </c>
      <c r="M65" s="360"/>
      <c r="N65" s="360"/>
      <c r="O65" s="360"/>
      <c r="P65" s="384"/>
      <c r="Q65" s="384"/>
      <c r="R65" s="384"/>
      <c r="S65" s="391"/>
      <c r="T65" s="375" t="s">
        <v>86</v>
      </c>
      <c r="U65" s="376"/>
      <c r="V65" s="376"/>
      <c r="W65" s="376"/>
      <c r="X65" s="393"/>
    </row>
    <row r="66" spans="1:24">
      <c r="A66" s="346" t="s">
        <v>12</v>
      </c>
      <c r="B66" s="359" t="s">
        <v>100</v>
      </c>
      <c r="C66" s="399" t="s">
        <v>87</v>
      </c>
      <c r="D66" s="401"/>
      <c r="E66" s="400"/>
      <c r="F66" s="399" t="s">
        <v>21</v>
      </c>
      <c r="G66" s="400"/>
      <c r="H66" s="377" t="s">
        <v>119</v>
      </c>
      <c r="I66" s="378"/>
      <c r="J66" s="378"/>
      <c r="K66" s="379"/>
      <c r="L66" s="392" t="s">
        <v>86</v>
      </c>
      <c r="M66" s="376"/>
      <c r="N66" s="376"/>
      <c r="O66" s="376"/>
      <c r="P66" s="384"/>
      <c r="Q66" s="384"/>
      <c r="R66" s="384"/>
      <c r="S66" s="391"/>
      <c r="T66" s="362" t="s">
        <v>23</v>
      </c>
      <c r="U66" s="354"/>
      <c r="V66" s="354"/>
      <c r="W66" s="354"/>
      <c r="X66" s="393"/>
    </row>
    <row r="67" spans="1:24">
      <c r="A67" s="346" t="s">
        <v>13</v>
      </c>
      <c r="B67" s="359" t="s">
        <v>102</v>
      </c>
      <c r="C67" s="399" t="s">
        <v>86</v>
      </c>
      <c r="D67" s="401"/>
      <c r="E67" s="400"/>
      <c r="F67" s="399" t="s">
        <v>23</v>
      </c>
      <c r="G67" s="400"/>
      <c r="H67" s="380"/>
      <c r="I67" s="381"/>
      <c r="J67" s="381"/>
      <c r="K67" s="381"/>
      <c r="L67" s="385" t="s">
        <v>121</v>
      </c>
      <c r="M67" s="386"/>
      <c r="N67" s="386"/>
      <c r="O67" s="386"/>
      <c r="P67" s="388"/>
      <c r="Q67" s="389"/>
      <c r="R67" s="389"/>
      <c r="S67" s="390"/>
      <c r="T67" s="345"/>
    </row>
    <row r="68" spans="1:24">
      <c r="A68" s="342" t="s">
        <v>104</v>
      </c>
      <c r="B68" s="355"/>
      <c r="C68" s="394"/>
      <c r="D68" s="395"/>
      <c r="E68" s="396"/>
      <c r="F68" s="394"/>
      <c r="G68" s="395"/>
      <c r="H68" s="364"/>
      <c r="I68" s="360"/>
      <c r="J68" s="360"/>
      <c r="K68" s="360"/>
      <c r="L68" s="388"/>
      <c r="M68" s="389"/>
      <c r="N68" s="389"/>
      <c r="O68" s="390"/>
      <c r="P68" s="364" t="s">
        <v>86</v>
      </c>
      <c r="Q68" s="360"/>
      <c r="R68" s="360"/>
      <c r="S68" s="360"/>
      <c r="T68" s="345"/>
    </row>
    <row r="69" spans="1:24">
      <c r="A69" s="342" t="s">
        <v>105</v>
      </c>
      <c r="B69" s="355" t="s">
        <v>106</v>
      </c>
      <c r="C69" s="394" t="s">
        <v>111</v>
      </c>
      <c r="D69" s="395"/>
      <c r="E69" s="396"/>
      <c r="F69" s="394" t="s">
        <v>21</v>
      </c>
      <c r="G69" s="396"/>
      <c r="H69" s="375"/>
      <c r="I69" s="376"/>
      <c r="J69" s="376"/>
      <c r="K69" s="382"/>
      <c r="L69" s="364" t="s">
        <v>111</v>
      </c>
      <c r="M69" s="360"/>
      <c r="N69" s="360"/>
      <c r="O69" s="360"/>
      <c r="P69" s="345"/>
      <c r="T69" s="345"/>
    </row>
  </sheetData>
  <mergeCells count="241">
    <mergeCell ref="F68:G68"/>
    <mergeCell ref="H68:K69"/>
    <mergeCell ref="P68:S68"/>
    <mergeCell ref="C69:E69"/>
    <mergeCell ref="F69:G69"/>
    <mergeCell ref="L69:O69"/>
    <mergeCell ref="T65:W65"/>
    <mergeCell ref="C66:E66"/>
    <mergeCell ref="F66:G66"/>
    <mergeCell ref="H66:K67"/>
    <mergeCell ref="L66:O66"/>
    <mergeCell ref="T66:W66"/>
    <mergeCell ref="C67:E67"/>
    <mergeCell ref="F67:G67"/>
    <mergeCell ref="L67:O68"/>
    <mergeCell ref="C68:E68"/>
    <mergeCell ref="P63:S63"/>
    <mergeCell ref="C64:E64"/>
    <mergeCell ref="F64:G64"/>
    <mergeCell ref="H64:K65"/>
    <mergeCell ref="P64:S67"/>
    <mergeCell ref="C65:E65"/>
    <mergeCell ref="F65:G65"/>
    <mergeCell ref="L65:O65"/>
    <mergeCell ref="C62:E62"/>
    <mergeCell ref="F62:G62"/>
    <mergeCell ref="H62:K63"/>
    <mergeCell ref="L62:O62"/>
    <mergeCell ref="C63:E63"/>
    <mergeCell ref="F63:G63"/>
    <mergeCell ref="L63:O64"/>
    <mergeCell ref="F57:G57"/>
    <mergeCell ref="H57:I57"/>
    <mergeCell ref="J57:K57"/>
    <mergeCell ref="L57:M57"/>
    <mergeCell ref="N57:O57"/>
    <mergeCell ref="C61:E61"/>
    <mergeCell ref="F61:G61"/>
    <mergeCell ref="H61:K61"/>
    <mergeCell ref="F55:G55"/>
    <mergeCell ref="H55:I55"/>
    <mergeCell ref="J55:K55"/>
    <mergeCell ref="L55:M55"/>
    <mergeCell ref="N55:O55"/>
    <mergeCell ref="F56:G56"/>
    <mergeCell ref="H56:I56"/>
    <mergeCell ref="J56:K56"/>
    <mergeCell ref="L56:M56"/>
    <mergeCell ref="N56:O56"/>
    <mergeCell ref="F53:G53"/>
    <mergeCell ref="H53:I53"/>
    <mergeCell ref="J53:K53"/>
    <mergeCell ref="L53:M53"/>
    <mergeCell ref="N53:O53"/>
    <mergeCell ref="F54:G54"/>
    <mergeCell ref="H54:I54"/>
    <mergeCell ref="J54:K54"/>
    <mergeCell ref="L54:M54"/>
    <mergeCell ref="N54:O54"/>
    <mergeCell ref="F51:G51"/>
    <mergeCell ref="H51:I51"/>
    <mergeCell ref="J51:K51"/>
    <mergeCell ref="L51:M51"/>
    <mergeCell ref="N51:O51"/>
    <mergeCell ref="F52:G52"/>
    <mergeCell ref="H52:I52"/>
    <mergeCell ref="J52:K52"/>
    <mergeCell ref="L52:M52"/>
    <mergeCell ref="N52:O52"/>
    <mergeCell ref="F49:G49"/>
    <mergeCell ref="H49:I49"/>
    <mergeCell ref="J49:K49"/>
    <mergeCell ref="L49:M49"/>
    <mergeCell ref="N49:O49"/>
    <mergeCell ref="F50:G50"/>
    <mergeCell ref="H50:I50"/>
    <mergeCell ref="J50:K50"/>
    <mergeCell ref="L50:M50"/>
    <mergeCell ref="N50:O50"/>
    <mergeCell ref="U47:V47"/>
    <mergeCell ref="F48:G48"/>
    <mergeCell ref="H48:I48"/>
    <mergeCell ref="J48:K48"/>
    <mergeCell ref="L48:M48"/>
    <mergeCell ref="N48:O48"/>
    <mergeCell ref="F47:G47"/>
    <mergeCell ref="H47:I47"/>
    <mergeCell ref="J47:K47"/>
    <mergeCell ref="L47:M47"/>
    <mergeCell ref="N47:O47"/>
    <mergeCell ref="P47:Q47"/>
    <mergeCell ref="R40:S40"/>
    <mergeCell ref="R41:S41"/>
    <mergeCell ref="R42:S42"/>
    <mergeCell ref="R43:S43"/>
    <mergeCell ref="R44:S44"/>
    <mergeCell ref="R45:S45"/>
    <mergeCell ref="D40:E40"/>
    <mergeCell ref="F40:G40"/>
    <mergeCell ref="H40:I40"/>
    <mergeCell ref="J40:K40"/>
    <mergeCell ref="L40:M40"/>
    <mergeCell ref="P40:Q40"/>
    <mergeCell ref="Q38:S38"/>
    <mergeCell ref="D39:F39"/>
    <mergeCell ref="G39:I39"/>
    <mergeCell ref="J39:M39"/>
    <mergeCell ref="N39:P39"/>
    <mergeCell ref="Q39:S39"/>
    <mergeCell ref="F36:G36"/>
    <mergeCell ref="H36:I36"/>
    <mergeCell ref="J36:K36"/>
    <mergeCell ref="L36:M36"/>
    <mergeCell ref="N36:O36"/>
    <mergeCell ref="J38:M38"/>
    <mergeCell ref="N38:P38"/>
    <mergeCell ref="F34:G34"/>
    <mergeCell ref="H34:I34"/>
    <mergeCell ref="J34:K34"/>
    <mergeCell ref="L34:M34"/>
    <mergeCell ref="N34:O34"/>
    <mergeCell ref="F35:G35"/>
    <mergeCell ref="H35:I35"/>
    <mergeCell ref="J35:K35"/>
    <mergeCell ref="L35:M35"/>
    <mergeCell ref="N35:O35"/>
    <mergeCell ref="F32:G32"/>
    <mergeCell ref="H32:I32"/>
    <mergeCell ref="J32:K32"/>
    <mergeCell ref="L32:M32"/>
    <mergeCell ref="N32:O32"/>
    <mergeCell ref="F33:G33"/>
    <mergeCell ref="H33:I33"/>
    <mergeCell ref="J33:K33"/>
    <mergeCell ref="L33:M33"/>
    <mergeCell ref="N33:O33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U26:V26"/>
    <mergeCell ref="F27:G27"/>
    <mergeCell ref="H27:I27"/>
    <mergeCell ref="J27:K27"/>
    <mergeCell ref="L27:M27"/>
    <mergeCell ref="N27:O27"/>
    <mergeCell ref="F26:G26"/>
    <mergeCell ref="H26:I26"/>
    <mergeCell ref="J26:K26"/>
    <mergeCell ref="L26:M26"/>
    <mergeCell ref="N26:O26"/>
    <mergeCell ref="P26:Q26"/>
    <mergeCell ref="R19:S19"/>
    <mergeCell ref="R20:S20"/>
    <mergeCell ref="R21:S21"/>
    <mergeCell ref="R22:S22"/>
    <mergeCell ref="R23:S23"/>
    <mergeCell ref="R24:S24"/>
    <mergeCell ref="D19:E19"/>
    <mergeCell ref="F19:G19"/>
    <mergeCell ref="H19:I19"/>
    <mergeCell ref="J19:K19"/>
    <mergeCell ref="L19:M19"/>
    <mergeCell ref="P19:Q19"/>
    <mergeCell ref="J17:M17"/>
    <mergeCell ref="N17:P17"/>
    <mergeCell ref="Q17:S17"/>
    <mergeCell ref="D18:F18"/>
    <mergeCell ref="G18:I18"/>
    <mergeCell ref="J18:M18"/>
    <mergeCell ref="N18:P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opLeftCell="A76" workbookViewId="0">
      <selection activeCell="AE106" sqref="AE106"/>
    </sheetView>
  </sheetViews>
  <sheetFormatPr defaultRowHeight="15"/>
  <cols>
    <col min="1" max="1" width="5.7109375" customWidth="1"/>
    <col min="2" max="2" width="23.7109375" customWidth="1"/>
    <col min="3" max="3" width="14.140625" customWidth="1"/>
    <col min="4" max="35" width="3.85546875" customWidth="1"/>
  </cols>
  <sheetData>
    <row r="1" spans="1:34" ht="16.5" thickTop="1">
      <c r="A1" s="1"/>
      <c r="B1" s="2" t="s">
        <v>60</v>
      </c>
      <c r="C1" s="3"/>
      <c r="D1" s="3"/>
      <c r="E1" s="3"/>
      <c r="F1" s="170"/>
      <c r="G1" s="3"/>
      <c r="H1" s="171" t="s">
        <v>0</v>
      </c>
      <c r="I1" s="172"/>
      <c r="J1" s="173" t="s">
        <v>123</v>
      </c>
      <c r="K1" s="7"/>
      <c r="L1" s="7"/>
      <c r="M1" s="8"/>
      <c r="N1" s="9" t="s">
        <v>62</v>
      </c>
      <c r="O1" s="10"/>
      <c r="P1" s="10"/>
      <c r="Q1" s="11">
        <v>1</v>
      </c>
      <c r="R1" s="174"/>
      <c r="S1" s="175"/>
    </row>
    <row r="2" spans="1:34" ht="16.5" thickBot="1">
      <c r="A2" s="15"/>
      <c r="B2" s="16" t="s">
        <v>63</v>
      </c>
      <c r="C2" s="17" t="s">
        <v>3</v>
      </c>
      <c r="D2" s="18"/>
      <c r="E2" s="19"/>
      <c r="F2" s="176"/>
      <c r="G2" s="177" t="s">
        <v>4</v>
      </c>
      <c r="H2" s="21"/>
      <c r="I2" s="21"/>
      <c r="J2" s="178">
        <v>43177</v>
      </c>
      <c r="K2" s="178"/>
      <c r="L2" s="178"/>
      <c r="M2" s="179"/>
      <c r="N2" s="180" t="s">
        <v>5</v>
      </c>
      <c r="O2" s="181"/>
      <c r="P2" s="181"/>
      <c r="Q2" s="182"/>
      <c r="R2" s="182"/>
      <c r="S2" s="183"/>
    </row>
    <row r="3" spans="1:34" ht="16.5" thickTop="1">
      <c r="A3" s="32"/>
      <c r="B3" s="33" t="s">
        <v>6</v>
      </c>
      <c r="C3" s="34" t="s">
        <v>7</v>
      </c>
      <c r="D3" s="35" t="s">
        <v>8</v>
      </c>
      <c r="E3" s="36"/>
      <c r="F3" s="35" t="s">
        <v>9</v>
      </c>
      <c r="G3" s="36"/>
      <c r="H3" s="35" t="s">
        <v>10</v>
      </c>
      <c r="I3" s="36"/>
      <c r="J3" s="35" t="s">
        <v>11</v>
      </c>
      <c r="K3" s="36"/>
      <c r="L3" s="35"/>
      <c r="M3" s="36"/>
      <c r="N3" s="40" t="s">
        <v>14</v>
      </c>
      <c r="O3" s="41" t="s">
        <v>15</v>
      </c>
      <c r="P3" s="184" t="s">
        <v>16</v>
      </c>
      <c r="Q3" s="185"/>
      <c r="R3" s="186" t="s">
        <v>17</v>
      </c>
      <c r="S3" s="187"/>
      <c r="U3" s="108" t="s">
        <v>18</v>
      </c>
      <c r="V3" s="46"/>
      <c r="W3" s="47" t="s">
        <v>19</v>
      </c>
    </row>
    <row r="4" spans="1:34">
      <c r="A4" s="48" t="s">
        <v>8</v>
      </c>
      <c r="B4" s="49" t="s">
        <v>69</v>
      </c>
      <c r="C4" s="50" t="s">
        <v>21</v>
      </c>
      <c r="D4" s="188"/>
      <c r="E4" s="189"/>
      <c r="F4" s="190">
        <f>+P14</f>
        <v>2</v>
      </c>
      <c r="G4" s="191">
        <f>+Q14</f>
        <v>1</v>
      </c>
      <c r="H4" s="190">
        <f>P10</f>
        <v>2</v>
      </c>
      <c r="I4" s="191">
        <f>Q10</f>
        <v>0</v>
      </c>
      <c r="J4" s="190">
        <f>P12</f>
        <v>2</v>
      </c>
      <c r="K4" s="191">
        <f>Q12</f>
        <v>0</v>
      </c>
      <c r="L4" s="190"/>
      <c r="M4" s="191"/>
      <c r="N4" s="192">
        <f>IF(SUM(D4:M4)=0,"", COUNTIF(E4:E7,"2"))</f>
        <v>3</v>
      </c>
      <c r="O4" s="193">
        <f>IF(SUM(E4:N4)=0,"", COUNTIF(D4:D7,"2"))</f>
        <v>0</v>
      </c>
      <c r="P4" s="194">
        <f>IF(SUM(D4:M4)=0,"",SUM(E4:E7))</f>
        <v>6</v>
      </c>
      <c r="Q4" s="195">
        <f>IF(SUM(D4:M4)=0,"",SUM(D4:D7))</f>
        <v>1</v>
      </c>
      <c r="R4" s="196">
        <v>1</v>
      </c>
      <c r="S4" s="197"/>
      <c r="U4" s="198">
        <f>+U10+U12+U14</f>
        <v>73</v>
      </c>
      <c r="V4" s="60">
        <f>+V10+V12+V14</f>
        <v>40</v>
      </c>
      <c r="W4" s="61">
        <f>+U4-V4</f>
        <v>33</v>
      </c>
    </row>
    <row r="5" spans="1:34">
      <c r="A5" s="62" t="s">
        <v>9</v>
      </c>
      <c r="B5" s="49" t="s">
        <v>112</v>
      </c>
      <c r="C5" s="63" t="s">
        <v>110</v>
      </c>
      <c r="D5" s="199">
        <f>+Q14</f>
        <v>1</v>
      </c>
      <c r="E5" s="200">
        <f>+P14</f>
        <v>2</v>
      </c>
      <c r="F5" s="201"/>
      <c r="G5" s="202"/>
      <c r="H5" s="199">
        <f>P13</f>
        <v>2</v>
      </c>
      <c r="I5" s="200">
        <f>Q13</f>
        <v>0</v>
      </c>
      <c r="J5" s="199">
        <f>P11</f>
        <v>2</v>
      </c>
      <c r="K5" s="200">
        <f>Q11</f>
        <v>0</v>
      </c>
      <c r="L5" s="199"/>
      <c r="M5" s="200"/>
      <c r="N5" s="192">
        <f>IF(SUM(D5:M5)=0,"", COUNTIF(G4:G7,"2"))</f>
        <v>2</v>
      </c>
      <c r="O5" s="193">
        <f>IF(SUM(E5:N5)=0,"", COUNTIF(F4:F7,"2"))</f>
        <v>1</v>
      </c>
      <c r="P5" s="194">
        <f>IF(SUM(D5:M5)=0,"",SUM(G4:G7))</f>
        <v>5</v>
      </c>
      <c r="Q5" s="195">
        <f>IF(SUM(D5:M5)=0,"",SUM(F4:F7))</f>
        <v>2</v>
      </c>
      <c r="R5" s="196">
        <v>2</v>
      </c>
      <c r="S5" s="197"/>
      <c r="U5" s="198">
        <f>+U11+U13+V14</f>
        <v>67</v>
      </c>
      <c r="V5" s="60">
        <f>+V11+V13+U14</f>
        <v>51</v>
      </c>
      <c r="W5" s="61">
        <f>+U5-V5</f>
        <v>16</v>
      </c>
    </row>
    <row r="6" spans="1:34">
      <c r="A6" s="62" t="s">
        <v>10</v>
      </c>
      <c r="B6" s="49" t="s">
        <v>25</v>
      </c>
      <c r="C6" s="63" t="s">
        <v>26</v>
      </c>
      <c r="D6" s="199">
        <f>+Q10</f>
        <v>0</v>
      </c>
      <c r="E6" s="200">
        <f>+P10</f>
        <v>2</v>
      </c>
      <c r="F6" s="199">
        <f>Q13</f>
        <v>0</v>
      </c>
      <c r="G6" s="200">
        <f>P13</f>
        <v>2</v>
      </c>
      <c r="H6" s="201"/>
      <c r="I6" s="202"/>
      <c r="J6" s="199">
        <f>P15</f>
        <v>0</v>
      </c>
      <c r="K6" s="200">
        <f>Q15</f>
        <v>2</v>
      </c>
      <c r="L6" s="199"/>
      <c r="M6" s="200"/>
      <c r="N6" s="192">
        <f>IF(SUM(D6:M6)=0,"", COUNTIF(I4:I7,"2"))</f>
        <v>0</v>
      </c>
      <c r="O6" s="193">
        <f>IF(SUM(E6:N6)=0,"", COUNTIF(H4:H7,"2"))</f>
        <v>3</v>
      </c>
      <c r="P6" s="194">
        <f>IF(SUM(D6:M6)=0,"",SUM(I4:I7))</f>
        <v>0</v>
      </c>
      <c r="Q6" s="195">
        <f>IF(SUM(D6:M6)=0,"",SUM(H4:H7))</f>
        <v>6</v>
      </c>
      <c r="R6" s="196">
        <v>4</v>
      </c>
      <c r="S6" s="197"/>
      <c r="U6" s="198">
        <f>+V10+V13+U15</f>
        <v>19</v>
      </c>
      <c r="V6" s="60">
        <f>+U10+U13+V15</f>
        <v>67</v>
      </c>
      <c r="W6" s="61">
        <f>+U6-V6</f>
        <v>-48</v>
      </c>
    </row>
    <row r="7" spans="1:34" ht="15.75" thickBot="1">
      <c r="A7" s="76" t="s">
        <v>11</v>
      </c>
      <c r="B7" s="77" t="s">
        <v>124</v>
      </c>
      <c r="C7" s="78" t="s">
        <v>125</v>
      </c>
      <c r="D7" s="203">
        <f>Q12</f>
        <v>0</v>
      </c>
      <c r="E7" s="204">
        <f>P12</f>
        <v>2</v>
      </c>
      <c r="F7" s="203">
        <f>Q11</f>
        <v>0</v>
      </c>
      <c r="G7" s="204">
        <f>P11</f>
        <v>2</v>
      </c>
      <c r="H7" s="203">
        <f>Q15</f>
        <v>2</v>
      </c>
      <c r="I7" s="204">
        <f>P15</f>
        <v>0</v>
      </c>
      <c r="J7" s="205"/>
      <c r="K7" s="206"/>
      <c r="L7" s="203"/>
      <c r="M7" s="204"/>
      <c r="N7" s="207">
        <f>IF(SUM(D7:M7)=0,"", COUNTIF(K4:K7,"2"))</f>
        <v>1</v>
      </c>
      <c r="O7" s="208">
        <f>IF(SUM(E7:N7)=0,"", COUNTIF(J4:J7,"2"))</f>
        <v>2</v>
      </c>
      <c r="P7" s="209">
        <f>IF(SUM(D7:M8)=0,"",SUM(K4:K7))</f>
        <v>2</v>
      </c>
      <c r="Q7" s="210">
        <f>IF(SUM(D7:M7)=0,"",SUM(J4:J7))</f>
        <v>4</v>
      </c>
      <c r="R7" s="211">
        <v>3</v>
      </c>
      <c r="S7" s="212"/>
      <c r="U7" s="198">
        <f>+V11+V12+V15</f>
        <v>45</v>
      </c>
      <c r="V7" s="60">
        <f>+U11+U12+U15</f>
        <v>46</v>
      </c>
      <c r="W7" s="61">
        <f>+U7-V7</f>
        <v>-1</v>
      </c>
    </row>
    <row r="8" spans="1:34" ht="16.5" thickTop="1">
      <c r="A8" s="89"/>
      <c r="B8" s="90" t="s">
        <v>30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213"/>
      <c r="S8" s="92"/>
      <c r="U8" s="214"/>
      <c r="V8" s="95" t="s">
        <v>31</v>
      </c>
      <c r="W8" s="215">
        <f>SUM(W4:W7)</f>
        <v>0</v>
      </c>
      <c r="X8" s="95" t="str">
        <f>IF(W8=0,"OK","Virhe")</f>
        <v>OK</v>
      </c>
    </row>
    <row r="9" spans="1:34" ht="16.5" thickBot="1">
      <c r="A9" s="216"/>
      <c r="B9" s="97" t="s">
        <v>32</v>
      </c>
      <c r="C9" s="98"/>
      <c r="D9" s="98"/>
      <c r="E9" s="99"/>
      <c r="F9" s="217" t="s">
        <v>33</v>
      </c>
      <c r="G9" s="218"/>
      <c r="H9" s="219" t="s">
        <v>34</v>
      </c>
      <c r="I9" s="218"/>
      <c r="J9" s="219" t="s">
        <v>35</v>
      </c>
      <c r="K9" s="218"/>
      <c r="L9" s="219" t="s">
        <v>36</v>
      </c>
      <c r="M9" s="218"/>
      <c r="N9" s="219" t="s">
        <v>37</v>
      </c>
      <c r="O9" s="218"/>
      <c r="P9" s="220" t="s">
        <v>38</v>
      </c>
      <c r="Q9" s="221"/>
      <c r="S9" s="222"/>
      <c r="U9" s="223" t="s">
        <v>18</v>
      </c>
      <c r="V9" s="224"/>
      <c r="W9" s="47" t="s">
        <v>19</v>
      </c>
    </row>
    <row r="10" spans="1:34" ht="15.75">
      <c r="A10" s="225" t="s">
        <v>70</v>
      </c>
      <c r="B10" s="126" t="str">
        <f>IF(B4&gt;"",B4,"")</f>
        <v>Esa Wallius</v>
      </c>
      <c r="C10" s="226" t="str">
        <f>IF(B6&gt;"",B6,"")</f>
        <v>Sisu Lindroos</v>
      </c>
      <c r="D10" s="91"/>
      <c r="E10" s="114"/>
      <c r="F10" s="227">
        <v>4</v>
      </c>
      <c r="G10" s="228"/>
      <c r="H10" s="229">
        <v>1</v>
      </c>
      <c r="I10" s="230"/>
      <c r="J10" s="229"/>
      <c r="K10" s="230"/>
      <c r="L10" s="229"/>
      <c r="M10" s="230"/>
      <c r="N10" s="231"/>
      <c r="O10" s="230"/>
      <c r="P10" s="232">
        <f t="shared" ref="P10:P15" si="0">IF(COUNT(F10:N10)=0,"", COUNTIF(F10:N10,"&gt;=0"))</f>
        <v>2</v>
      </c>
      <c r="Q10" s="233">
        <f t="shared" ref="Q10:Q15" si="1">IF(COUNT(F10:N10)=0,"",(IF(LEFT(F10,1)="-",1,0)+IF(LEFT(H10,1)="-",1,0)+IF(LEFT(J10,1)="-",1,0)+IF(LEFT(L10,1)="-",1,0)+IF(LEFT(N10,1)="-",1,0)))</f>
        <v>0</v>
      </c>
      <c r="R10" s="234"/>
      <c r="S10" s="235"/>
      <c r="U10" s="236">
        <f t="shared" ref="U10:V15" si="2">+Y10+AA10+AC10+AE10+AG10</f>
        <v>22</v>
      </c>
      <c r="V10" s="237">
        <f t="shared" si="2"/>
        <v>5</v>
      </c>
      <c r="W10" s="238">
        <f t="shared" ref="W10:W15" si="3">+U10-V10</f>
        <v>17</v>
      </c>
      <c r="Y10" s="123">
        <f>IF(F10="",0,IF(LEFT(F10,1)="-",ABS(F10),(IF(F10&gt;9,F10+2,11))))</f>
        <v>11</v>
      </c>
      <c r="Z10" s="124">
        <f t="shared" ref="Z10:Z15" si="4">IF(F10="",0,IF(LEFT(F10,1)="-",(IF(ABS(F10)&gt;9,(ABS(F10)+2),11)),F10))</f>
        <v>4</v>
      </c>
      <c r="AA10" s="123">
        <f>IF(H10="",0,IF(LEFT(H10,1)="-",ABS(H10),(IF(H10&gt;9,H10+2,11))))</f>
        <v>11</v>
      </c>
      <c r="AB10" s="124">
        <f t="shared" ref="AB10:AB15" si="5">IF(H10="",0,IF(LEFT(H10,1)="-",(IF(ABS(H10)&gt;9,(ABS(H10)+2),11)),H10))</f>
        <v>1</v>
      </c>
      <c r="AC10" s="123">
        <f>IF(J10="",0,IF(LEFT(J10,1)="-",ABS(J10),(IF(J10&gt;9,J10+2,11))))</f>
        <v>0</v>
      </c>
      <c r="AD10" s="124">
        <f t="shared" ref="AD10:AD15" si="6">IF(J10="",0,IF(LEFT(J10,1)="-",(IF(ABS(J10)&gt;9,(ABS(J10)+2),11)),J10))</f>
        <v>0</v>
      </c>
      <c r="AE10" s="123">
        <f>IF(L10="",0,IF(LEFT(L10,1)="-",ABS(L10),(IF(L10&gt;9,L10+2,11))))</f>
        <v>0</v>
      </c>
      <c r="AF10" s="124">
        <f t="shared" ref="AF10:AF15" si="7">IF(L10="",0,IF(LEFT(L10,1)="-",(IF(ABS(L10)&gt;9,(ABS(L10)+2),11)),L10))</f>
        <v>0</v>
      </c>
      <c r="AG10" s="123">
        <f t="shared" ref="AG10:AG15" si="8">IF(N10="",0,IF(LEFT(N10,1)="-",ABS(N10),(IF(N10&gt;9,N10+2,11))))</f>
        <v>0</v>
      </c>
      <c r="AH10" s="124">
        <f t="shared" ref="AH10:AH15" si="9">IF(N10="",0,IF(LEFT(N10,1)="-",(IF(ABS(N10)&gt;9,(ABS(N10)+2),11)),N10))</f>
        <v>0</v>
      </c>
    </row>
    <row r="11" spans="1:34" ht="15.75">
      <c r="A11" s="225" t="s">
        <v>71</v>
      </c>
      <c r="B11" s="126" t="str">
        <f>IF(B5&gt;"",B5,"")</f>
        <v>Kalle Anttila</v>
      </c>
      <c r="C11" s="113" t="str">
        <f>IF(B7&gt;"",B7,"")</f>
        <v>Per Götelid</v>
      </c>
      <c r="D11" s="127"/>
      <c r="E11" s="114"/>
      <c r="F11" s="239">
        <v>5</v>
      </c>
      <c r="G11" s="240"/>
      <c r="H11" s="239">
        <v>5</v>
      </c>
      <c r="I11" s="240"/>
      <c r="J11" s="239"/>
      <c r="K11" s="240"/>
      <c r="L11" s="239"/>
      <c r="M11" s="240"/>
      <c r="N11" s="239"/>
      <c r="O11" s="240"/>
      <c r="P11" s="232">
        <f t="shared" si="0"/>
        <v>2</v>
      </c>
      <c r="Q11" s="233">
        <f t="shared" si="1"/>
        <v>0</v>
      </c>
      <c r="R11" s="153"/>
      <c r="S11" s="241"/>
      <c r="U11" s="236">
        <f t="shared" si="2"/>
        <v>22</v>
      </c>
      <c r="V11" s="237">
        <f t="shared" si="2"/>
        <v>10</v>
      </c>
      <c r="W11" s="238">
        <f t="shared" si="3"/>
        <v>12</v>
      </c>
      <c r="Y11" s="134">
        <f>IF(F11="",0,IF(LEFT(F11,1)="-",ABS(F11),(IF(F11&gt;9,F11+2,11))))</f>
        <v>11</v>
      </c>
      <c r="Z11" s="135">
        <f t="shared" si="4"/>
        <v>5</v>
      </c>
      <c r="AA11" s="134">
        <f>IF(H11="",0,IF(LEFT(H11,1)="-",ABS(H11),(IF(H11&gt;9,H11+2,11))))</f>
        <v>11</v>
      </c>
      <c r="AB11" s="135">
        <f t="shared" si="5"/>
        <v>5</v>
      </c>
      <c r="AC11" s="134">
        <f>IF(J11="",0,IF(LEFT(J11,1)="-",ABS(J11),(IF(J11&gt;9,J11+2,11))))</f>
        <v>0</v>
      </c>
      <c r="AD11" s="135">
        <f t="shared" si="6"/>
        <v>0</v>
      </c>
      <c r="AE11" s="134">
        <f>IF(L11="",0,IF(LEFT(L11,1)="-",ABS(L11),(IF(L11&gt;9,L11+2,11))))</f>
        <v>0</v>
      </c>
      <c r="AF11" s="135">
        <f t="shared" si="7"/>
        <v>0</v>
      </c>
      <c r="AG11" s="134">
        <f t="shared" si="8"/>
        <v>0</v>
      </c>
      <c r="AH11" s="135">
        <f t="shared" si="9"/>
        <v>0</v>
      </c>
    </row>
    <row r="12" spans="1:34" ht="16.5" thickBot="1">
      <c r="A12" s="225" t="s">
        <v>72</v>
      </c>
      <c r="B12" s="151" t="str">
        <f>IF(B4&gt;"",B4,"")</f>
        <v>Esa Wallius</v>
      </c>
      <c r="C12" s="152" t="str">
        <f>IF(B7&gt;"",B7,"")</f>
        <v>Per Götelid</v>
      </c>
      <c r="D12" s="98"/>
      <c r="E12" s="99"/>
      <c r="F12" s="242">
        <v>6</v>
      </c>
      <c r="G12" s="243"/>
      <c r="H12" s="242">
        <v>7</v>
      </c>
      <c r="I12" s="243"/>
      <c r="J12" s="242"/>
      <c r="K12" s="243"/>
      <c r="L12" s="242"/>
      <c r="M12" s="243"/>
      <c r="N12" s="242"/>
      <c r="O12" s="243"/>
      <c r="P12" s="232">
        <f t="shared" si="0"/>
        <v>2</v>
      </c>
      <c r="Q12" s="233">
        <f t="shared" si="1"/>
        <v>0</v>
      </c>
      <c r="R12" s="153"/>
      <c r="S12" s="241"/>
      <c r="U12" s="236">
        <f t="shared" si="2"/>
        <v>22</v>
      </c>
      <c r="V12" s="237">
        <f t="shared" si="2"/>
        <v>13</v>
      </c>
      <c r="W12" s="238">
        <f t="shared" si="3"/>
        <v>9</v>
      </c>
      <c r="Y12" s="134">
        <f t="shared" ref="Y12:AE15" si="10">IF(F12="",0,IF(LEFT(F12,1)="-",ABS(F12),(IF(F12&gt;9,F12+2,11))))</f>
        <v>11</v>
      </c>
      <c r="Z12" s="135">
        <f t="shared" si="4"/>
        <v>6</v>
      </c>
      <c r="AA12" s="134">
        <f t="shared" si="10"/>
        <v>11</v>
      </c>
      <c r="AB12" s="135">
        <f t="shared" si="5"/>
        <v>7</v>
      </c>
      <c r="AC12" s="134">
        <f t="shared" si="10"/>
        <v>0</v>
      </c>
      <c r="AD12" s="135">
        <f t="shared" si="6"/>
        <v>0</v>
      </c>
      <c r="AE12" s="134">
        <f t="shared" si="10"/>
        <v>0</v>
      </c>
      <c r="AF12" s="135">
        <f t="shared" si="7"/>
        <v>0</v>
      </c>
      <c r="AG12" s="134">
        <f t="shared" si="8"/>
        <v>0</v>
      </c>
      <c r="AH12" s="135">
        <f t="shared" si="9"/>
        <v>0</v>
      </c>
    </row>
    <row r="13" spans="1:34" ht="15.75">
      <c r="A13" s="225" t="s">
        <v>73</v>
      </c>
      <c r="B13" s="126" t="str">
        <f>IF(B5&gt;"",B5,"")</f>
        <v>Kalle Anttila</v>
      </c>
      <c r="C13" s="113" t="str">
        <f>IF(B6&gt;"",B6,"")</f>
        <v>Sisu Lindroos</v>
      </c>
      <c r="D13" s="91"/>
      <c r="E13" s="114"/>
      <c r="F13" s="229">
        <v>2</v>
      </c>
      <c r="G13" s="230"/>
      <c r="H13" s="229">
        <v>10</v>
      </c>
      <c r="I13" s="230"/>
      <c r="J13" s="229"/>
      <c r="K13" s="230"/>
      <c r="L13" s="229"/>
      <c r="M13" s="230"/>
      <c r="N13" s="229"/>
      <c r="O13" s="230"/>
      <c r="P13" s="232">
        <f t="shared" si="0"/>
        <v>2</v>
      </c>
      <c r="Q13" s="233">
        <f t="shared" si="1"/>
        <v>0</v>
      </c>
      <c r="R13" s="153"/>
      <c r="S13" s="241"/>
      <c r="U13" s="236">
        <f t="shared" si="2"/>
        <v>23</v>
      </c>
      <c r="V13" s="237">
        <f t="shared" si="2"/>
        <v>12</v>
      </c>
      <c r="W13" s="238">
        <f t="shared" si="3"/>
        <v>11</v>
      </c>
      <c r="Y13" s="134">
        <f t="shared" si="10"/>
        <v>11</v>
      </c>
      <c r="Z13" s="135">
        <f t="shared" si="4"/>
        <v>2</v>
      </c>
      <c r="AA13" s="134">
        <f t="shared" si="10"/>
        <v>12</v>
      </c>
      <c r="AB13" s="135">
        <f t="shared" si="5"/>
        <v>10</v>
      </c>
      <c r="AC13" s="134">
        <f t="shared" si="10"/>
        <v>0</v>
      </c>
      <c r="AD13" s="135">
        <f t="shared" si="6"/>
        <v>0</v>
      </c>
      <c r="AE13" s="134">
        <f t="shared" si="10"/>
        <v>0</v>
      </c>
      <c r="AF13" s="135">
        <f t="shared" si="7"/>
        <v>0</v>
      </c>
      <c r="AG13" s="134">
        <f t="shared" si="8"/>
        <v>0</v>
      </c>
      <c r="AH13" s="135">
        <f t="shared" si="9"/>
        <v>0</v>
      </c>
    </row>
    <row r="14" spans="1:34" ht="15.75">
      <c r="A14" s="225" t="s">
        <v>74</v>
      </c>
      <c r="B14" s="126" t="str">
        <f>IF(B4&gt;"",B4,"")</f>
        <v>Esa Wallius</v>
      </c>
      <c r="C14" s="113" t="str">
        <f>IF(B5&gt;"",B5,"")</f>
        <v>Kalle Anttila</v>
      </c>
      <c r="D14" s="127"/>
      <c r="E14" s="114"/>
      <c r="F14" s="239">
        <v>3</v>
      </c>
      <c r="G14" s="240"/>
      <c r="H14" s="239">
        <v>-7</v>
      </c>
      <c r="I14" s="240"/>
      <c r="J14" s="244">
        <v>8</v>
      </c>
      <c r="K14" s="240"/>
      <c r="L14" s="239"/>
      <c r="M14" s="240"/>
      <c r="N14" s="239"/>
      <c r="O14" s="240"/>
      <c r="P14" s="232">
        <f t="shared" si="0"/>
        <v>2</v>
      </c>
      <c r="Q14" s="233">
        <f t="shared" si="1"/>
        <v>1</v>
      </c>
      <c r="R14" s="153"/>
      <c r="S14" s="241"/>
      <c r="U14" s="236">
        <f t="shared" si="2"/>
        <v>29</v>
      </c>
      <c r="V14" s="237">
        <f t="shared" si="2"/>
        <v>22</v>
      </c>
      <c r="W14" s="238">
        <f t="shared" si="3"/>
        <v>7</v>
      </c>
      <c r="Y14" s="134">
        <f t="shared" si="10"/>
        <v>11</v>
      </c>
      <c r="Z14" s="135">
        <f t="shared" si="4"/>
        <v>3</v>
      </c>
      <c r="AA14" s="134">
        <f t="shared" si="10"/>
        <v>7</v>
      </c>
      <c r="AB14" s="135">
        <f t="shared" si="5"/>
        <v>11</v>
      </c>
      <c r="AC14" s="134">
        <f t="shared" si="10"/>
        <v>11</v>
      </c>
      <c r="AD14" s="135">
        <f t="shared" si="6"/>
        <v>8</v>
      </c>
      <c r="AE14" s="134">
        <f t="shared" si="10"/>
        <v>0</v>
      </c>
      <c r="AF14" s="135">
        <f t="shared" si="7"/>
        <v>0</v>
      </c>
      <c r="AG14" s="134">
        <f t="shared" si="8"/>
        <v>0</v>
      </c>
      <c r="AH14" s="135">
        <f t="shared" si="9"/>
        <v>0</v>
      </c>
    </row>
    <row r="15" spans="1:34" ht="16.5" thickBot="1">
      <c r="A15" s="245" t="s">
        <v>75</v>
      </c>
      <c r="B15" s="246" t="str">
        <f>IF(B6&gt;"",B6,"")</f>
        <v>Sisu Lindroos</v>
      </c>
      <c r="C15" s="247" t="str">
        <f>IF(B7&gt;"",B7,"")</f>
        <v>Per Götelid</v>
      </c>
      <c r="D15" s="159"/>
      <c r="E15" s="160"/>
      <c r="F15" s="248">
        <v>-1</v>
      </c>
      <c r="G15" s="249"/>
      <c r="H15" s="248">
        <v>-1</v>
      </c>
      <c r="I15" s="249"/>
      <c r="J15" s="248"/>
      <c r="K15" s="249"/>
      <c r="L15" s="248"/>
      <c r="M15" s="249"/>
      <c r="N15" s="248"/>
      <c r="O15" s="249"/>
      <c r="P15" s="250">
        <f t="shared" si="0"/>
        <v>0</v>
      </c>
      <c r="Q15" s="251">
        <f t="shared" si="1"/>
        <v>2</v>
      </c>
      <c r="R15" s="163"/>
      <c r="S15" s="252"/>
      <c r="U15" s="236">
        <f t="shared" si="2"/>
        <v>2</v>
      </c>
      <c r="V15" s="237">
        <f t="shared" si="2"/>
        <v>22</v>
      </c>
      <c r="W15" s="238">
        <f t="shared" si="3"/>
        <v>-20</v>
      </c>
      <c r="Y15" s="149">
        <f t="shared" si="10"/>
        <v>1</v>
      </c>
      <c r="Z15" s="150">
        <f t="shared" si="4"/>
        <v>11</v>
      </c>
      <c r="AA15" s="149">
        <f t="shared" si="10"/>
        <v>1</v>
      </c>
      <c r="AB15" s="150">
        <f t="shared" si="5"/>
        <v>11</v>
      </c>
      <c r="AC15" s="149">
        <f t="shared" si="10"/>
        <v>0</v>
      </c>
      <c r="AD15" s="150">
        <f t="shared" si="6"/>
        <v>0</v>
      </c>
      <c r="AE15" s="149">
        <f t="shared" si="10"/>
        <v>0</v>
      </c>
      <c r="AF15" s="150">
        <f t="shared" si="7"/>
        <v>0</v>
      </c>
      <c r="AG15" s="149">
        <f t="shared" si="8"/>
        <v>0</v>
      </c>
      <c r="AH15" s="150">
        <f t="shared" si="9"/>
        <v>0</v>
      </c>
    </row>
    <row r="16" spans="1:34" ht="16.5" thickTop="1" thickBot="1"/>
    <row r="17" spans="1:34" ht="16.5" thickTop="1">
      <c r="A17" s="1"/>
      <c r="B17" s="2" t="s">
        <v>60</v>
      </c>
      <c r="C17" s="3"/>
      <c r="D17" s="3"/>
      <c r="E17" s="3"/>
      <c r="F17" s="170"/>
      <c r="G17" s="3"/>
      <c r="H17" s="171" t="s">
        <v>0</v>
      </c>
      <c r="I17" s="172"/>
      <c r="J17" s="173" t="s">
        <v>123</v>
      </c>
      <c r="K17" s="7"/>
      <c r="L17" s="7"/>
      <c r="M17" s="8"/>
      <c r="N17" s="9" t="s">
        <v>62</v>
      </c>
      <c r="O17" s="10"/>
      <c r="P17" s="10"/>
      <c r="Q17" s="11">
        <v>2</v>
      </c>
      <c r="R17" s="174"/>
      <c r="S17" s="175"/>
    </row>
    <row r="18" spans="1:34" ht="16.5" thickBot="1">
      <c r="A18" s="15"/>
      <c r="B18" s="16" t="s">
        <v>63</v>
      </c>
      <c r="C18" s="17" t="s">
        <v>3</v>
      </c>
      <c r="D18" s="18"/>
      <c r="E18" s="19"/>
      <c r="F18" s="176"/>
      <c r="G18" s="177" t="s">
        <v>4</v>
      </c>
      <c r="H18" s="21"/>
      <c r="I18" s="21"/>
      <c r="J18" s="178">
        <v>43177</v>
      </c>
      <c r="K18" s="178"/>
      <c r="L18" s="178"/>
      <c r="M18" s="179"/>
      <c r="N18" s="180" t="s">
        <v>5</v>
      </c>
      <c r="O18" s="181"/>
      <c r="P18" s="181"/>
      <c r="Q18" s="182"/>
      <c r="R18" s="182"/>
      <c r="S18" s="183"/>
    </row>
    <row r="19" spans="1:34" ht="16.5" thickTop="1">
      <c r="A19" s="32"/>
      <c r="B19" s="33" t="s">
        <v>6</v>
      </c>
      <c r="C19" s="34" t="s">
        <v>7</v>
      </c>
      <c r="D19" s="35" t="s">
        <v>8</v>
      </c>
      <c r="E19" s="36"/>
      <c r="F19" s="35" t="s">
        <v>9</v>
      </c>
      <c r="G19" s="36"/>
      <c r="H19" s="35" t="s">
        <v>10</v>
      </c>
      <c r="I19" s="36"/>
      <c r="J19" s="35" t="s">
        <v>11</v>
      </c>
      <c r="K19" s="36"/>
      <c r="L19" s="35"/>
      <c r="M19" s="36"/>
      <c r="N19" s="40" t="s">
        <v>14</v>
      </c>
      <c r="O19" s="41" t="s">
        <v>15</v>
      </c>
      <c r="P19" s="184" t="s">
        <v>16</v>
      </c>
      <c r="Q19" s="185"/>
      <c r="R19" s="186" t="s">
        <v>17</v>
      </c>
      <c r="S19" s="187"/>
      <c r="U19" s="108" t="s">
        <v>18</v>
      </c>
      <c r="V19" s="46"/>
      <c r="W19" s="47" t="s">
        <v>19</v>
      </c>
    </row>
    <row r="20" spans="1:34">
      <c r="A20" s="48" t="s">
        <v>8</v>
      </c>
      <c r="B20" s="49" t="s">
        <v>111</v>
      </c>
      <c r="C20" s="50" t="s">
        <v>21</v>
      </c>
      <c r="D20" s="188"/>
      <c r="E20" s="189"/>
      <c r="F20" s="190">
        <f>+P30</f>
        <v>2</v>
      </c>
      <c r="G20" s="191">
        <f>+Q30</f>
        <v>0</v>
      </c>
      <c r="H20" s="190">
        <f>P26</f>
        <v>2</v>
      </c>
      <c r="I20" s="191">
        <f>Q26</f>
        <v>0</v>
      </c>
      <c r="J20" s="190">
        <f>P28</f>
        <v>2</v>
      </c>
      <c r="K20" s="191">
        <f>Q28</f>
        <v>0</v>
      </c>
      <c r="L20" s="190"/>
      <c r="M20" s="191"/>
      <c r="N20" s="192">
        <f>IF(SUM(D20:M20)=0,"", COUNTIF(E20:E23,"2"))</f>
        <v>3</v>
      </c>
      <c r="O20" s="193">
        <f>IF(SUM(E20:N20)=0,"", COUNTIF(D20:D23,"2"))</f>
        <v>0</v>
      </c>
      <c r="P20" s="194">
        <f>IF(SUM(D20:M20)=0,"",SUM(E20:E23))</f>
        <v>6</v>
      </c>
      <c r="Q20" s="195">
        <f>IF(SUM(D20:M20)=0,"",SUM(D20:D23))</f>
        <v>0</v>
      </c>
      <c r="R20" s="196">
        <v>1</v>
      </c>
      <c r="S20" s="197"/>
      <c r="U20" s="198">
        <f>+U26+U28+U30</f>
        <v>67</v>
      </c>
      <c r="V20" s="60">
        <f>+V26+V28+V30</f>
        <v>28</v>
      </c>
      <c r="W20" s="61">
        <f>+U20-V20</f>
        <v>39</v>
      </c>
    </row>
    <row r="21" spans="1:34">
      <c r="A21" s="62" t="s">
        <v>9</v>
      </c>
      <c r="B21" s="49" t="s">
        <v>109</v>
      </c>
      <c r="C21" s="63" t="s">
        <v>110</v>
      </c>
      <c r="D21" s="199">
        <f>+Q30</f>
        <v>0</v>
      </c>
      <c r="E21" s="200">
        <f>+P30</f>
        <v>2</v>
      </c>
      <c r="F21" s="201"/>
      <c r="G21" s="202"/>
      <c r="H21" s="199">
        <f>P29</f>
        <v>1</v>
      </c>
      <c r="I21" s="200">
        <f>Q29</f>
        <v>2</v>
      </c>
      <c r="J21" s="199">
        <f>P27</f>
        <v>2</v>
      </c>
      <c r="K21" s="200">
        <f>Q27</f>
        <v>1</v>
      </c>
      <c r="L21" s="199"/>
      <c r="M21" s="200"/>
      <c r="N21" s="192">
        <f>IF(SUM(D21:M21)=0,"", COUNTIF(G20:G23,"2"))</f>
        <v>1</v>
      </c>
      <c r="O21" s="193">
        <f>IF(SUM(E21:N21)=0,"", COUNTIF(F20:F23,"2"))</f>
        <v>2</v>
      </c>
      <c r="P21" s="194">
        <f>IF(SUM(D21:M21)=0,"",SUM(G20:G23))</f>
        <v>3</v>
      </c>
      <c r="Q21" s="195">
        <f>IF(SUM(D21:M21)=0,"",SUM(F20:F23))</f>
        <v>5</v>
      </c>
      <c r="R21" s="196">
        <v>3</v>
      </c>
      <c r="S21" s="197"/>
      <c r="U21" s="198">
        <f>+U27+U29+V30</f>
        <v>58</v>
      </c>
      <c r="V21" s="60">
        <f>+V27+V29+U30</f>
        <v>77</v>
      </c>
      <c r="W21" s="61">
        <f>+U21-V21</f>
        <v>-19</v>
      </c>
    </row>
    <row r="22" spans="1:34">
      <c r="A22" s="62" t="s">
        <v>10</v>
      </c>
      <c r="B22" s="49" t="s">
        <v>113</v>
      </c>
      <c r="C22" s="63" t="s">
        <v>110</v>
      </c>
      <c r="D22" s="199">
        <f>+Q26</f>
        <v>0</v>
      </c>
      <c r="E22" s="200">
        <f>+P26</f>
        <v>2</v>
      </c>
      <c r="F22" s="199">
        <f>Q29</f>
        <v>2</v>
      </c>
      <c r="G22" s="200">
        <f>P29</f>
        <v>1</v>
      </c>
      <c r="H22" s="201"/>
      <c r="I22" s="202"/>
      <c r="J22" s="199">
        <f>P31</f>
        <v>0</v>
      </c>
      <c r="K22" s="200">
        <f>Q31</f>
        <v>2</v>
      </c>
      <c r="L22" s="199"/>
      <c r="M22" s="200"/>
      <c r="N22" s="192">
        <f>IF(SUM(D22:M22)=0,"", COUNTIF(I20:I23,"2"))</f>
        <v>1</v>
      </c>
      <c r="O22" s="193">
        <f>IF(SUM(E22:N22)=0,"", COUNTIF(H20:H23,"2"))</f>
        <v>2</v>
      </c>
      <c r="P22" s="194">
        <f>IF(SUM(D22:M22)=0,"",SUM(I20:I23))</f>
        <v>2</v>
      </c>
      <c r="Q22" s="195">
        <f>IF(SUM(D22:M22)=0,"",SUM(H20:H23))</f>
        <v>5</v>
      </c>
      <c r="R22" s="196">
        <v>4</v>
      </c>
      <c r="S22" s="197"/>
      <c r="U22" s="198">
        <f>+V26+V29+U31</f>
        <v>57</v>
      </c>
      <c r="V22" s="60">
        <f>+U26+U29+V31</f>
        <v>72</v>
      </c>
      <c r="W22" s="61">
        <f>+U22-V22</f>
        <v>-15</v>
      </c>
    </row>
    <row r="23" spans="1:34" ht="15.75" thickBot="1">
      <c r="A23" s="76" t="s">
        <v>11</v>
      </c>
      <c r="B23" s="77" t="s">
        <v>116</v>
      </c>
      <c r="C23" s="78" t="s">
        <v>117</v>
      </c>
      <c r="D23" s="203">
        <f>Q28</f>
        <v>0</v>
      </c>
      <c r="E23" s="204">
        <f>P28</f>
        <v>2</v>
      </c>
      <c r="F23" s="203">
        <f>Q27</f>
        <v>1</v>
      </c>
      <c r="G23" s="204">
        <f>P27</f>
        <v>2</v>
      </c>
      <c r="H23" s="203">
        <f>Q31</f>
        <v>2</v>
      </c>
      <c r="I23" s="204">
        <f>P31</f>
        <v>0</v>
      </c>
      <c r="J23" s="205"/>
      <c r="K23" s="206"/>
      <c r="L23" s="203"/>
      <c r="M23" s="204"/>
      <c r="N23" s="207">
        <f>IF(SUM(D23:M23)=0,"", COUNTIF(K20:K23,"2"))</f>
        <v>1</v>
      </c>
      <c r="O23" s="208">
        <f>IF(SUM(E23:N23)=0,"", COUNTIF(J20:J23,"2"))</f>
        <v>2</v>
      </c>
      <c r="P23" s="209">
        <f>IF(SUM(D23:M24)=0,"",SUM(K20:K23))</f>
        <v>3</v>
      </c>
      <c r="Q23" s="210">
        <f>IF(SUM(D23:M23)=0,"",SUM(J20:J23))</f>
        <v>4</v>
      </c>
      <c r="R23" s="211">
        <v>2</v>
      </c>
      <c r="S23" s="212"/>
      <c r="U23" s="198">
        <f>+V27+V28+V31</f>
        <v>61</v>
      </c>
      <c r="V23" s="60">
        <f>+U27+U28+U31</f>
        <v>66</v>
      </c>
      <c r="W23" s="61">
        <f>+U23-V23</f>
        <v>-5</v>
      </c>
    </row>
    <row r="24" spans="1:34" ht="16.5" thickTop="1">
      <c r="A24" s="89"/>
      <c r="B24" s="90" t="s">
        <v>30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213"/>
      <c r="S24" s="92"/>
      <c r="U24" s="214"/>
      <c r="V24" s="95" t="s">
        <v>31</v>
      </c>
      <c r="W24" s="215">
        <f>SUM(W20:W23)</f>
        <v>0</v>
      </c>
      <c r="X24" s="95" t="str">
        <f>IF(W24=0,"OK","Virhe")</f>
        <v>OK</v>
      </c>
    </row>
    <row r="25" spans="1:34" ht="16.5" thickBot="1">
      <c r="A25" s="216"/>
      <c r="B25" s="97" t="s">
        <v>32</v>
      </c>
      <c r="C25" s="98"/>
      <c r="D25" s="98"/>
      <c r="E25" s="99"/>
      <c r="F25" s="217" t="s">
        <v>33</v>
      </c>
      <c r="G25" s="218"/>
      <c r="H25" s="219" t="s">
        <v>34</v>
      </c>
      <c r="I25" s="218"/>
      <c r="J25" s="219" t="s">
        <v>35</v>
      </c>
      <c r="K25" s="218"/>
      <c r="L25" s="219" t="s">
        <v>36</v>
      </c>
      <c r="M25" s="218"/>
      <c r="N25" s="219" t="s">
        <v>37</v>
      </c>
      <c r="O25" s="218"/>
      <c r="P25" s="220" t="s">
        <v>38</v>
      </c>
      <c r="Q25" s="221"/>
      <c r="S25" s="222"/>
      <c r="U25" s="223" t="s">
        <v>18</v>
      </c>
      <c r="V25" s="224"/>
      <c r="W25" s="47" t="s">
        <v>19</v>
      </c>
    </row>
    <row r="26" spans="1:34" ht="15.75">
      <c r="A26" s="225" t="s">
        <v>70</v>
      </c>
      <c r="B26" s="126" t="str">
        <f>IF(B20&gt;"",B20,"")</f>
        <v>Lars Edberg</v>
      </c>
      <c r="C26" s="226" t="str">
        <f>IF(B22&gt;"",B22,"")</f>
        <v>Jukka Kalliomäki</v>
      </c>
      <c r="D26" s="91"/>
      <c r="E26" s="114"/>
      <c r="F26" s="227">
        <v>6</v>
      </c>
      <c r="G26" s="228"/>
      <c r="H26" s="229">
        <v>4</v>
      </c>
      <c r="I26" s="230"/>
      <c r="J26" s="229"/>
      <c r="K26" s="230"/>
      <c r="L26" s="229"/>
      <c r="M26" s="230"/>
      <c r="N26" s="231"/>
      <c r="O26" s="230"/>
      <c r="P26" s="232">
        <f t="shared" ref="P26:P31" si="11">IF(COUNT(F26:N26)=0,"", COUNTIF(F26:N26,"&gt;=0"))</f>
        <v>2</v>
      </c>
      <c r="Q26" s="233">
        <f t="shared" ref="Q26:Q31" si="12">IF(COUNT(F26:N26)=0,"",(IF(LEFT(F26,1)="-",1,0)+IF(LEFT(H26,1)="-",1,0)+IF(LEFT(J26,1)="-",1,0)+IF(LEFT(L26,1)="-",1,0)+IF(LEFT(N26,1)="-",1,0)))</f>
        <v>0</v>
      </c>
      <c r="R26" s="234"/>
      <c r="S26" s="235"/>
      <c r="U26" s="236">
        <f t="shared" ref="U26:V31" si="13">+Y26+AA26+AC26+AE26+AG26</f>
        <v>22</v>
      </c>
      <c r="V26" s="237">
        <f t="shared" si="13"/>
        <v>10</v>
      </c>
      <c r="W26" s="238">
        <f t="shared" ref="W26:W31" si="14">+U26-V26</f>
        <v>12</v>
      </c>
      <c r="Y26" s="123">
        <f>IF(F26="",0,IF(LEFT(F26,1)="-",ABS(F26),(IF(F26&gt;9,F26+2,11))))</f>
        <v>11</v>
      </c>
      <c r="Z26" s="124">
        <f t="shared" ref="Z26:Z31" si="15">IF(F26="",0,IF(LEFT(F26,1)="-",(IF(ABS(F26)&gt;9,(ABS(F26)+2),11)),F26))</f>
        <v>6</v>
      </c>
      <c r="AA26" s="123">
        <f>IF(H26="",0,IF(LEFT(H26,1)="-",ABS(H26),(IF(H26&gt;9,H26+2,11))))</f>
        <v>11</v>
      </c>
      <c r="AB26" s="124">
        <f t="shared" ref="AB26:AB31" si="16">IF(H26="",0,IF(LEFT(H26,1)="-",(IF(ABS(H26)&gt;9,(ABS(H26)+2),11)),H26))</f>
        <v>4</v>
      </c>
      <c r="AC26" s="123">
        <f>IF(J26="",0,IF(LEFT(J26,1)="-",ABS(J26),(IF(J26&gt;9,J26+2,11))))</f>
        <v>0</v>
      </c>
      <c r="AD26" s="124">
        <f t="shared" ref="AD26:AD31" si="17">IF(J26="",0,IF(LEFT(J26,1)="-",(IF(ABS(J26)&gt;9,(ABS(J26)+2),11)),J26))</f>
        <v>0</v>
      </c>
      <c r="AE26" s="123">
        <f>IF(L26="",0,IF(LEFT(L26,1)="-",ABS(L26),(IF(L26&gt;9,L26+2,11))))</f>
        <v>0</v>
      </c>
      <c r="AF26" s="124">
        <f t="shared" ref="AF26:AF31" si="18">IF(L26="",0,IF(LEFT(L26,1)="-",(IF(ABS(L26)&gt;9,(ABS(L26)+2),11)),L26))</f>
        <v>0</v>
      </c>
      <c r="AG26" s="123">
        <f t="shared" ref="AG26:AG31" si="19">IF(N26="",0,IF(LEFT(N26,1)="-",ABS(N26),(IF(N26&gt;9,N26+2,11))))</f>
        <v>0</v>
      </c>
      <c r="AH26" s="124">
        <f t="shared" ref="AH26:AH31" si="20">IF(N26="",0,IF(LEFT(N26,1)="-",(IF(ABS(N26)&gt;9,(ABS(N26)+2),11)),N26))</f>
        <v>0</v>
      </c>
    </row>
    <row r="27" spans="1:34" ht="15.75">
      <c r="A27" s="225" t="s">
        <v>71</v>
      </c>
      <c r="B27" s="126" t="str">
        <f>IF(B21&gt;"",B21,"")</f>
        <v>Rami Peltovirta</v>
      </c>
      <c r="C27" s="113" t="str">
        <f>IF(B23&gt;"",B23,"")</f>
        <v>Sami Kangasniemi</v>
      </c>
      <c r="D27" s="127"/>
      <c r="E27" s="114"/>
      <c r="F27" s="239">
        <v>-5</v>
      </c>
      <c r="G27" s="240"/>
      <c r="H27" s="239">
        <v>5</v>
      </c>
      <c r="I27" s="240"/>
      <c r="J27" s="239">
        <v>8</v>
      </c>
      <c r="K27" s="240"/>
      <c r="L27" s="239"/>
      <c r="M27" s="240"/>
      <c r="N27" s="239"/>
      <c r="O27" s="240"/>
      <c r="P27" s="232">
        <f t="shared" si="11"/>
        <v>2</v>
      </c>
      <c r="Q27" s="233">
        <f t="shared" si="12"/>
        <v>1</v>
      </c>
      <c r="R27" s="153"/>
      <c r="S27" s="241"/>
      <c r="U27" s="236">
        <f t="shared" si="13"/>
        <v>27</v>
      </c>
      <c r="V27" s="237">
        <f t="shared" si="13"/>
        <v>24</v>
      </c>
      <c r="W27" s="238">
        <f t="shared" si="14"/>
        <v>3</v>
      </c>
      <c r="Y27" s="134">
        <f>IF(F27="",0,IF(LEFT(F27,1)="-",ABS(F27),(IF(F27&gt;9,F27+2,11))))</f>
        <v>5</v>
      </c>
      <c r="Z27" s="135">
        <f t="shared" si="15"/>
        <v>11</v>
      </c>
      <c r="AA27" s="134">
        <f>IF(H27="",0,IF(LEFT(H27,1)="-",ABS(H27),(IF(H27&gt;9,H27+2,11))))</f>
        <v>11</v>
      </c>
      <c r="AB27" s="135">
        <f t="shared" si="16"/>
        <v>5</v>
      </c>
      <c r="AC27" s="134">
        <f>IF(J27="",0,IF(LEFT(J27,1)="-",ABS(J27),(IF(J27&gt;9,J27+2,11))))</f>
        <v>11</v>
      </c>
      <c r="AD27" s="135">
        <f t="shared" si="17"/>
        <v>8</v>
      </c>
      <c r="AE27" s="134">
        <f>IF(L27="",0,IF(LEFT(L27,1)="-",ABS(L27),(IF(L27&gt;9,L27+2,11))))</f>
        <v>0</v>
      </c>
      <c r="AF27" s="135">
        <f t="shared" si="18"/>
        <v>0</v>
      </c>
      <c r="AG27" s="134">
        <f t="shared" si="19"/>
        <v>0</v>
      </c>
      <c r="AH27" s="135">
        <f t="shared" si="20"/>
        <v>0</v>
      </c>
    </row>
    <row r="28" spans="1:34" ht="16.5" thickBot="1">
      <c r="A28" s="225" t="s">
        <v>72</v>
      </c>
      <c r="B28" s="151" t="str">
        <f>IF(B20&gt;"",B20,"")</f>
        <v>Lars Edberg</v>
      </c>
      <c r="C28" s="152" t="str">
        <f>IF(B23&gt;"",B23,"")</f>
        <v>Sami Kangasniemi</v>
      </c>
      <c r="D28" s="98"/>
      <c r="E28" s="99"/>
      <c r="F28" s="242">
        <v>3</v>
      </c>
      <c r="G28" s="243"/>
      <c r="H28" s="242">
        <v>10</v>
      </c>
      <c r="I28" s="243"/>
      <c r="J28" s="242"/>
      <c r="K28" s="243"/>
      <c r="L28" s="242"/>
      <c r="M28" s="243"/>
      <c r="N28" s="242"/>
      <c r="O28" s="243"/>
      <c r="P28" s="232">
        <f t="shared" si="11"/>
        <v>2</v>
      </c>
      <c r="Q28" s="233">
        <f t="shared" si="12"/>
        <v>0</v>
      </c>
      <c r="R28" s="153"/>
      <c r="S28" s="241"/>
      <c r="U28" s="236">
        <f t="shared" si="13"/>
        <v>23</v>
      </c>
      <c r="V28" s="237">
        <f t="shared" si="13"/>
        <v>13</v>
      </c>
      <c r="W28" s="238">
        <f t="shared" si="14"/>
        <v>10</v>
      </c>
      <c r="Y28" s="134">
        <f t="shared" ref="Y28:AE31" si="21">IF(F28="",0,IF(LEFT(F28,1)="-",ABS(F28),(IF(F28&gt;9,F28+2,11))))</f>
        <v>11</v>
      </c>
      <c r="Z28" s="135">
        <f t="shared" si="15"/>
        <v>3</v>
      </c>
      <c r="AA28" s="134">
        <f t="shared" si="21"/>
        <v>12</v>
      </c>
      <c r="AB28" s="135">
        <f t="shared" si="16"/>
        <v>10</v>
      </c>
      <c r="AC28" s="134">
        <f t="shared" si="21"/>
        <v>0</v>
      </c>
      <c r="AD28" s="135">
        <f t="shared" si="17"/>
        <v>0</v>
      </c>
      <c r="AE28" s="134">
        <f t="shared" si="21"/>
        <v>0</v>
      </c>
      <c r="AF28" s="135">
        <f t="shared" si="18"/>
        <v>0</v>
      </c>
      <c r="AG28" s="134">
        <f t="shared" si="19"/>
        <v>0</v>
      </c>
      <c r="AH28" s="135">
        <f t="shared" si="20"/>
        <v>0</v>
      </c>
    </row>
    <row r="29" spans="1:34" ht="15.75">
      <c r="A29" s="225" t="s">
        <v>73</v>
      </c>
      <c r="B29" s="126" t="str">
        <f>IF(B21&gt;"",B21,"")</f>
        <v>Rami Peltovirta</v>
      </c>
      <c r="C29" s="113" t="str">
        <f>IF(B22&gt;"",B22,"")</f>
        <v>Jukka Kalliomäki</v>
      </c>
      <c r="D29" s="91"/>
      <c r="E29" s="114"/>
      <c r="F29" s="229">
        <v>9</v>
      </c>
      <c r="G29" s="230"/>
      <c r="H29" s="229">
        <v>-7</v>
      </c>
      <c r="I29" s="230"/>
      <c r="J29" s="229">
        <v>-8</v>
      </c>
      <c r="K29" s="230"/>
      <c r="L29" s="229"/>
      <c r="M29" s="230"/>
      <c r="N29" s="229"/>
      <c r="O29" s="230"/>
      <c r="P29" s="232">
        <f t="shared" si="11"/>
        <v>1</v>
      </c>
      <c r="Q29" s="233">
        <f t="shared" si="12"/>
        <v>2</v>
      </c>
      <c r="R29" s="153"/>
      <c r="S29" s="241"/>
      <c r="U29" s="236">
        <f t="shared" si="13"/>
        <v>26</v>
      </c>
      <c r="V29" s="237">
        <f t="shared" si="13"/>
        <v>31</v>
      </c>
      <c r="W29" s="238">
        <f t="shared" si="14"/>
        <v>-5</v>
      </c>
      <c r="Y29" s="134">
        <f t="shared" si="21"/>
        <v>11</v>
      </c>
      <c r="Z29" s="135">
        <f t="shared" si="15"/>
        <v>9</v>
      </c>
      <c r="AA29" s="134">
        <f t="shared" si="21"/>
        <v>7</v>
      </c>
      <c r="AB29" s="135">
        <f t="shared" si="16"/>
        <v>11</v>
      </c>
      <c r="AC29" s="134">
        <f t="shared" si="21"/>
        <v>8</v>
      </c>
      <c r="AD29" s="135">
        <f t="shared" si="17"/>
        <v>11</v>
      </c>
      <c r="AE29" s="134">
        <f t="shared" si="21"/>
        <v>0</v>
      </c>
      <c r="AF29" s="135">
        <f t="shared" si="18"/>
        <v>0</v>
      </c>
      <c r="AG29" s="134">
        <f t="shared" si="19"/>
        <v>0</v>
      </c>
      <c r="AH29" s="135">
        <f t="shared" si="20"/>
        <v>0</v>
      </c>
    </row>
    <row r="30" spans="1:34" ht="15.75">
      <c r="A30" s="225" t="s">
        <v>74</v>
      </c>
      <c r="B30" s="126" t="str">
        <f>IF(B20&gt;"",B20,"")</f>
        <v>Lars Edberg</v>
      </c>
      <c r="C30" s="113" t="str">
        <f>IF(B21&gt;"",B21,"")</f>
        <v>Rami Peltovirta</v>
      </c>
      <c r="D30" s="127"/>
      <c r="E30" s="114"/>
      <c r="F30" s="239">
        <v>1</v>
      </c>
      <c r="G30" s="240"/>
      <c r="H30" s="239">
        <v>4</v>
      </c>
      <c r="I30" s="240"/>
      <c r="J30" s="244"/>
      <c r="K30" s="240"/>
      <c r="L30" s="239"/>
      <c r="M30" s="240"/>
      <c r="N30" s="239"/>
      <c r="O30" s="240"/>
      <c r="P30" s="232">
        <f t="shared" si="11"/>
        <v>2</v>
      </c>
      <c r="Q30" s="233">
        <f t="shared" si="12"/>
        <v>0</v>
      </c>
      <c r="R30" s="153"/>
      <c r="S30" s="241"/>
      <c r="U30" s="236">
        <f t="shared" si="13"/>
        <v>22</v>
      </c>
      <c r="V30" s="237">
        <f t="shared" si="13"/>
        <v>5</v>
      </c>
      <c r="W30" s="238">
        <f t="shared" si="14"/>
        <v>17</v>
      </c>
      <c r="Y30" s="134">
        <f t="shared" si="21"/>
        <v>11</v>
      </c>
      <c r="Z30" s="135">
        <f t="shared" si="15"/>
        <v>1</v>
      </c>
      <c r="AA30" s="134">
        <f t="shared" si="21"/>
        <v>11</v>
      </c>
      <c r="AB30" s="135">
        <f t="shared" si="16"/>
        <v>4</v>
      </c>
      <c r="AC30" s="134">
        <f t="shared" si="21"/>
        <v>0</v>
      </c>
      <c r="AD30" s="135">
        <f t="shared" si="17"/>
        <v>0</v>
      </c>
      <c r="AE30" s="134">
        <f t="shared" si="21"/>
        <v>0</v>
      </c>
      <c r="AF30" s="135">
        <f t="shared" si="18"/>
        <v>0</v>
      </c>
      <c r="AG30" s="134">
        <f t="shared" si="19"/>
        <v>0</v>
      </c>
      <c r="AH30" s="135">
        <f t="shared" si="20"/>
        <v>0</v>
      </c>
    </row>
    <row r="31" spans="1:34" ht="16.5" thickBot="1">
      <c r="A31" s="245" t="s">
        <v>75</v>
      </c>
      <c r="B31" s="246" t="str">
        <f>IF(B22&gt;"",B22,"")</f>
        <v>Jukka Kalliomäki</v>
      </c>
      <c r="C31" s="247" t="str">
        <f>IF(B23&gt;"",B23,"")</f>
        <v>Sami Kangasniemi</v>
      </c>
      <c r="D31" s="159"/>
      <c r="E31" s="160"/>
      <c r="F31" s="248">
        <v>-11</v>
      </c>
      <c r="G31" s="249"/>
      <c r="H31" s="248">
        <v>-5</v>
      </c>
      <c r="I31" s="249"/>
      <c r="J31" s="248"/>
      <c r="K31" s="249"/>
      <c r="L31" s="248"/>
      <c r="M31" s="249"/>
      <c r="N31" s="248"/>
      <c r="O31" s="249"/>
      <c r="P31" s="250">
        <f t="shared" si="11"/>
        <v>0</v>
      </c>
      <c r="Q31" s="251">
        <f t="shared" si="12"/>
        <v>2</v>
      </c>
      <c r="R31" s="163"/>
      <c r="S31" s="252"/>
      <c r="U31" s="236">
        <f t="shared" si="13"/>
        <v>16</v>
      </c>
      <c r="V31" s="237">
        <f t="shared" si="13"/>
        <v>24</v>
      </c>
      <c r="W31" s="238">
        <f t="shared" si="14"/>
        <v>-8</v>
      </c>
      <c r="Y31" s="149">
        <f t="shared" si="21"/>
        <v>11</v>
      </c>
      <c r="Z31" s="150">
        <f t="shared" si="15"/>
        <v>13</v>
      </c>
      <c r="AA31" s="149">
        <f t="shared" si="21"/>
        <v>5</v>
      </c>
      <c r="AB31" s="150">
        <f t="shared" si="16"/>
        <v>11</v>
      </c>
      <c r="AC31" s="149">
        <f t="shared" si="21"/>
        <v>0</v>
      </c>
      <c r="AD31" s="150">
        <f t="shared" si="17"/>
        <v>0</v>
      </c>
      <c r="AE31" s="149">
        <f t="shared" si="21"/>
        <v>0</v>
      </c>
      <c r="AF31" s="150">
        <f t="shared" si="18"/>
        <v>0</v>
      </c>
      <c r="AG31" s="149">
        <f t="shared" si="19"/>
        <v>0</v>
      </c>
      <c r="AH31" s="150">
        <f t="shared" si="20"/>
        <v>0</v>
      </c>
    </row>
    <row r="32" spans="1:34" ht="16.5" thickTop="1" thickBot="1"/>
    <row r="33" spans="1:34" ht="16.5" thickTop="1">
      <c r="A33" s="1"/>
      <c r="B33" s="2" t="s">
        <v>60</v>
      </c>
      <c r="C33" s="3"/>
      <c r="D33" s="3"/>
      <c r="E33" s="3"/>
      <c r="F33" s="170"/>
      <c r="G33" s="3"/>
      <c r="H33" s="171" t="s">
        <v>0</v>
      </c>
      <c r="I33" s="172"/>
      <c r="J33" s="173" t="s">
        <v>123</v>
      </c>
      <c r="K33" s="7"/>
      <c r="L33" s="7"/>
      <c r="M33" s="8"/>
      <c r="N33" s="9" t="s">
        <v>62</v>
      </c>
      <c r="O33" s="10"/>
      <c r="P33" s="10"/>
      <c r="Q33" s="11">
        <v>3</v>
      </c>
      <c r="R33" s="174"/>
      <c r="S33" s="175"/>
    </row>
    <row r="34" spans="1:34" ht="16.5" thickBot="1">
      <c r="A34" s="15"/>
      <c r="B34" s="16" t="s">
        <v>63</v>
      </c>
      <c r="C34" s="17" t="s">
        <v>3</v>
      </c>
      <c r="D34" s="18"/>
      <c r="E34" s="19"/>
      <c r="F34" s="176"/>
      <c r="G34" s="177" t="s">
        <v>4</v>
      </c>
      <c r="H34" s="21"/>
      <c r="I34" s="21"/>
      <c r="J34" s="178">
        <v>43177</v>
      </c>
      <c r="K34" s="178"/>
      <c r="L34" s="178"/>
      <c r="M34" s="179"/>
      <c r="N34" s="180" t="s">
        <v>5</v>
      </c>
      <c r="O34" s="181"/>
      <c r="P34" s="181"/>
      <c r="Q34" s="182"/>
      <c r="R34" s="182"/>
      <c r="S34" s="183"/>
    </row>
    <row r="35" spans="1:34" ht="16.5" thickTop="1">
      <c r="A35" s="32"/>
      <c r="B35" s="33" t="s">
        <v>6</v>
      </c>
      <c r="C35" s="34" t="s">
        <v>7</v>
      </c>
      <c r="D35" s="35" t="s">
        <v>8</v>
      </c>
      <c r="E35" s="36"/>
      <c r="F35" s="35" t="s">
        <v>9</v>
      </c>
      <c r="G35" s="36"/>
      <c r="H35" s="35" t="s">
        <v>10</v>
      </c>
      <c r="I35" s="36"/>
      <c r="J35" s="35" t="s">
        <v>11</v>
      </c>
      <c r="K35" s="36"/>
      <c r="L35" s="35"/>
      <c r="M35" s="36"/>
      <c r="N35" s="40" t="s">
        <v>14</v>
      </c>
      <c r="O35" s="41" t="s">
        <v>15</v>
      </c>
      <c r="P35" s="184" t="s">
        <v>16</v>
      </c>
      <c r="Q35" s="185"/>
      <c r="R35" s="186" t="s">
        <v>17</v>
      </c>
      <c r="S35" s="187"/>
      <c r="U35" s="108" t="s">
        <v>18</v>
      </c>
      <c r="V35" s="46"/>
      <c r="W35" s="47" t="s">
        <v>19</v>
      </c>
    </row>
    <row r="36" spans="1:34">
      <c r="A36" s="48" t="s">
        <v>8</v>
      </c>
      <c r="B36" s="49" t="s">
        <v>114</v>
      </c>
      <c r="C36" s="50" t="s">
        <v>23</v>
      </c>
      <c r="D36" s="188"/>
      <c r="E36" s="189"/>
      <c r="F36" s="190">
        <f>+P46</f>
        <v>2</v>
      </c>
      <c r="G36" s="191">
        <f>+Q46</f>
        <v>1</v>
      </c>
      <c r="H36" s="190">
        <f>P42</f>
        <v>2</v>
      </c>
      <c r="I36" s="191">
        <f>Q42</f>
        <v>1</v>
      </c>
      <c r="J36" s="190">
        <f>P44</f>
        <v>2</v>
      </c>
      <c r="K36" s="191">
        <f>Q44</f>
        <v>0</v>
      </c>
      <c r="L36" s="190"/>
      <c r="M36" s="191"/>
      <c r="N36" s="192">
        <f>IF(SUM(D36:M36)=0,"", COUNTIF(E36:E39,"2"))</f>
        <v>3</v>
      </c>
      <c r="O36" s="193">
        <f>IF(SUM(E36:N36)=0,"", COUNTIF(D36:D39,"2"))</f>
        <v>0</v>
      </c>
      <c r="P36" s="194">
        <f>IF(SUM(D36:M36)=0,"",SUM(E36:E39))</f>
        <v>6</v>
      </c>
      <c r="Q36" s="195">
        <f>IF(SUM(D36:M36)=0,"",SUM(D36:D39))</f>
        <v>2</v>
      </c>
      <c r="R36" s="196">
        <v>1</v>
      </c>
      <c r="S36" s="197"/>
      <c r="U36" s="198">
        <f>+U42+U44+U46</f>
        <v>82</v>
      </c>
      <c r="V36" s="60">
        <f>+V42+V44+V46</f>
        <v>57</v>
      </c>
      <c r="W36" s="61">
        <f>+U36-V36</f>
        <v>25</v>
      </c>
    </row>
    <row r="37" spans="1:34">
      <c r="A37" s="62" t="s">
        <v>9</v>
      </c>
      <c r="B37" s="49" t="s">
        <v>80</v>
      </c>
      <c r="C37" s="63" t="s">
        <v>26</v>
      </c>
      <c r="D37" s="199">
        <f>+Q46</f>
        <v>1</v>
      </c>
      <c r="E37" s="200">
        <f>+P46</f>
        <v>2</v>
      </c>
      <c r="F37" s="201"/>
      <c r="G37" s="202"/>
      <c r="H37" s="199">
        <f>P45</f>
        <v>2</v>
      </c>
      <c r="I37" s="200">
        <f>Q45</f>
        <v>0</v>
      </c>
      <c r="J37" s="199">
        <f>P43</f>
        <v>2</v>
      </c>
      <c r="K37" s="200">
        <f>Q43</f>
        <v>0</v>
      </c>
      <c r="L37" s="199"/>
      <c r="M37" s="200"/>
      <c r="N37" s="192">
        <f>IF(SUM(D37:M37)=0,"", COUNTIF(G36:G39,"2"))</f>
        <v>2</v>
      </c>
      <c r="O37" s="193">
        <f>IF(SUM(E37:N37)=0,"", COUNTIF(F36:F39,"2"))</f>
        <v>1</v>
      </c>
      <c r="P37" s="194">
        <f>IF(SUM(D37:M37)=0,"",SUM(G36:G39))</f>
        <v>5</v>
      </c>
      <c r="Q37" s="195">
        <f>IF(SUM(D37:M37)=0,"",SUM(F36:F39))</f>
        <v>2</v>
      </c>
      <c r="R37" s="196">
        <v>2</v>
      </c>
      <c r="S37" s="197"/>
      <c r="U37" s="198">
        <f>+U43+U45+V46</f>
        <v>68</v>
      </c>
      <c r="V37" s="60">
        <f>+V43+V45+U46</f>
        <v>45</v>
      </c>
      <c r="W37" s="61">
        <f>+U37-V37</f>
        <v>23</v>
      </c>
    </row>
    <row r="38" spans="1:34">
      <c r="A38" s="62" t="s">
        <v>10</v>
      </c>
      <c r="B38" s="49" t="s">
        <v>115</v>
      </c>
      <c r="C38" s="63" t="s">
        <v>110</v>
      </c>
      <c r="D38" s="199">
        <f>+Q42</f>
        <v>1</v>
      </c>
      <c r="E38" s="200">
        <f>+P42</f>
        <v>2</v>
      </c>
      <c r="F38" s="199">
        <f>Q45</f>
        <v>0</v>
      </c>
      <c r="G38" s="200">
        <f>P45</f>
        <v>2</v>
      </c>
      <c r="H38" s="201"/>
      <c r="I38" s="202"/>
      <c r="J38" s="199">
        <f>P47</f>
        <v>2</v>
      </c>
      <c r="K38" s="200">
        <f>Q47</f>
        <v>0</v>
      </c>
      <c r="L38" s="199"/>
      <c r="M38" s="200"/>
      <c r="N38" s="192">
        <f>IF(SUM(D38:M38)=0,"", COUNTIF(I36:I39,"2"))</f>
        <v>1</v>
      </c>
      <c r="O38" s="193">
        <f>IF(SUM(E38:N38)=0,"", COUNTIF(H36:H39,"2"))</f>
        <v>2</v>
      </c>
      <c r="P38" s="194">
        <f>IF(SUM(D38:M38)=0,"",SUM(I36:I39))</f>
        <v>3</v>
      </c>
      <c r="Q38" s="195">
        <f>IF(SUM(D38:M38)=0,"",SUM(H36:H39))</f>
        <v>4</v>
      </c>
      <c r="R38" s="196">
        <v>3</v>
      </c>
      <c r="S38" s="197"/>
      <c r="U38" s="198">
        <f>+V42+V45+U47</f>
        <v>60</v>
      </c>
      <c r="V38" s="60">
        <f>+U42+U45+V47</f>
        <v>66</v>
      </c>
      <c r="W38" s="61">
        <f>+U38-V38</f>
        <v>-6</v>
      </c>
    </row>
    <row r="39" spans="1:34" ht="15.75" thickBot="1">
      <c r="A39" s="76" t="s">
        <v>11</v>
      </c>
      <c r="B39" s="77" t="s">
        <v>28</v>
      </c>
      <c r="C39" s="78" t="s">
        <v>21</v>
      </c>
      <c r="D39" s="203">
        <f>Q44</f>
        <v>0</v>
      </c>
      <c r="E39" s="204">
        <f>P44</f>
        <v>2</v>
      </c>
      <c r="F39" s="203">
        <f>Q43</f>
        <v>0</v>
      </c>
      <c r="G39" s="204">
        <f>P43</f>
        <v>2</v>
      </c>
      <c r="H39" s="203">
        <f>Q47</f>
        <v>0</v>
      </c>
      <c r="I39" s="204">
        <f>P47</f>
        <v>2</v>
      </c>
      <c r="J39" s="205"/>
      <c r="K39" s="206"/>
      <c r="L39" s="203"/>
      <c r="M39" s="204"/>
      <c r="N39" s="207">
        <f>IF(SUM(D39:M39)=0,"", COUNTIF(K36:K39,"2"))</f>
        <v>0</v>
      </c>
      <c r="O39" s="208">
        <f>IF(SUM(E39:N39)=0,"", COUNTIF(J36:J39,"2"))</f>
        <v>3</v>
      </c>
      <c r="P39" s="209">
        <f>IF(SUM(D39:M40)=0,"",SUM(K36:K39))</f>
        <v>0</v>
      </c>
      <c r="Q39" s="210">
        <f>IF(SUM(D39:M39)=0,"",SUM(J36:J39))</f>
        <v>6</v>
      </c>
      <c r="R39" s="211">
        <v>4</v>
      </c>
      <c r="S39" s="212"/>
      <c r="U39" s="198">
        <f>+V43+V44+V47</f>
        <v>24</v>
      </c>
      <c r="V39" s="60">
        <f>+U43+U44+U47</f>
        <v>66</v>
      </c>
      <c r="W39" s="61">
        <f>+U39-V39</f>
        <v>-42</v>
      </c>
    </row>
    <row r="40" spans="1:34" ht="16.5" thickTop="1">
      <c r="A40" s="89"/>
      <c r="B40" s="90" t="s">
        <v>30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213"/>
      <c r="S40" s="92"/>
      <c r="U40" s="214"/>
      <c r="V40" s="95" t="s">
        <v>31</v>
      </c>
      <c r="W40" s="215">
        <f>SUM(W36:W39)</f>
        <v>0</v>
      </c>
      <c r="X40" s="95" t="str">
        <f>IF(W40=0,"OK","Virhe")</f>
        <v>OK</v>
      </c>
    </row>
    <row r="41" spans="1:34" ht="16.5" thickBot="1">
      <c r="A41" s="216"/>
      <c r="B41" s="97" t="s">
        <v>32</v>
      </c>
      <c r="C41" s="98"/>
      <c r="D41" s="98"/>
      <c r="E41" s="99"/>
      <c r="F41" s="217" t="s">
        <v>33</v>
      </c>
      <c r="G41" s="218"/>
      <c r="H41" s="219" t="s">
        <v>34</v>
      </c>
      <c r="I41" s="218"/>
      <c r="J41" s="219" t="s">
        <v>35</v>
      </c>
      <c r="K41" s="218"/>
      <c r="L41" s="219" t="s">
        <v>36</v>
      </c>
      <c r="M41" s="218"/>
      <c r="N41" s="219" t="s">
        <v>37</v>
      </c>
      <c r="O41" s="218"/>
      <c r="P41" s="220" t="s">
        <v>38</v>
      </c>
      <c r="Q41" s="221"/>
      <c r="S41" s="222"/>
      <c r="U41" s="223" t="s">
        <v>18</v>
      </c>
      <c r="V41" s="224"/>
      <c r="W41" s="47" t="s">
        <v>19</v>
      </c>
    </row>
    <row r="42" spans="1:34" ht="15.75">
      <c r="A42" s="225" t="s">
        <v>70</v>
      </c>
      <c r="B42" s="126" t="str">
        <f>IF(B36&gt;"",B36,"")</f>
        <v>Petri Taavela</v>
      </c>
      <c r="C42" s="226" t="str">
        <f>IF(B38&gt;"",B38,"")</f>
        <v>Arto Anttila</v>
      </c>
      <c r="D42" s="91"/>
      <c r="E42" s="114"/>
      <c r="F42" s="227">
        <v>5</v>
      </c>
      <c r="G42" s="228"/>
      <c r="H42" s="229">
        <v>-9</v>
      </c>
      <c r="I42" s="230"/>
      <c r="J42" s="229">
        <v>11</v>
      </c>
      <c r="K42" s="230"/>
      <c r="L42" s="229"/>
      <c r="M42" s="230"/>
      <c r="N42" s="231"/>
      <c r="O42" s="230"/>
      <c r="P42" s="232">
        <f t="shared" ref="P42:P47" si="22">IF(COUNT(F42:N42)=0,"", COUNTIF(F42:N42,"&gt;=0"))</f>
        <v>2</v>
      </c>
      <c r="Q42" s="233">
        <f t="shared" ref="Q42:Q47" si="23">IF(COUNT(F42:N42)=0,"",(IF(LEFT(F42,1)="-",1,0)+IF(LEFT(H42,1)="-",1,0)+IF(LEFT(J42,1)="-",1,0)+IF(LEFT(L42,1)="-",1,0)+IF(LEFT(N42,1)="-",1,0)))</f>
        <v>1</v>
      </c>
      <c r="R42" s="234"/>
      <c r="S42" s="235"/>
      <c r="U42" s="236">
        <f t="shared" ref="U42:V47" si="24">+Y42+AA42+AC42+AE42+AG42</f>
        <v>33</v>
      </c>
      <c r="V42" s="237">
        <f t="shared" si="24"/>
        <v>27</v>
      </c>
      <c r="W42" s="238">
        <f t="shared" ref="W42:W47" si="25">+U42-V42</f>
        <v>6</v>
      </c>
      <c r="Y42" s="123">
        <f>IF(F42="",0,IF(LEFT(F42,1)="-",ABS(F42),(IF(F42&gt;9,F42+2,11))))</f>
        <v>11</v>
      </c>
      <c r="Z42" s="124">
        <f t="shared" ref="Z42:Z47" si="26">IF(F42="",0,IF(LEFT(F42,1)="-",(IF(ABS(F42)&gt;9,(ABS(F42)+2),11)),F42))</f>
        <v>5</v>
      </c>
      <c r="AA42" s="123">
        <f>IF(H42="",0,IF(LEFT(H42,1)="-",ABS(H42),(IF(H42&gt;9,H42+2,11))))</f>
        <v>9</v>
      </c>
      <c r="AB42" s="124">
        <f t="shared" ref="AB42:AB47" si="27">IF(H42="",0,IF(LEFT(H42,1)="-",(IF(ABS(H42)&gt;9,(ABS(H42)+2),11)),H42))</f>
        <v>11</v>
      </c>
      <c r="AC42" s="123">
        <f>IF(J42="",0,IF(LEFT(J42,1)="-",ABS(J42),(IF(J42&gt;9,J42+2,11))))</f>
        <v>13</v>
      </c>
      <c r="AD42" s="124">
        <f t="shared" ref="AD42:AD47" si="28">IF(J42="",0,IF(LEFT(J42,1)="-",(IF(ABS(J42)&gt;9,(ABS(J42)+2),11)),J42))</f>
        <v>11</v>
      </c>
      <c r="AE42" s="123">
        <f>IF(L42="",0,IF(LEFT(L42,1)="-",ABS(L42),(IF(L42&gt;9,L42+2,11))))</f>
        <v>0</v>
      </c>
      <c r="AF42" s="124">
        <f t="shared" ref="AF42:AF47" si="29">IF(L42="",0,IF(LEFT(L42,1)="-",(IF(ABS(L42)&gt;9,(ABS(L42)+2),11)),L42))</f>
        <v>0</v>
      </c>
      <c r="AG42" s="123">
        <f t="shared" ref="AG42:AG47" si="30">IF(N42="",0,IF(LEFT(N42,1)="-",ABS(N42),(IF(N42&gt;9,N42+2,11))))</f>
        <v>0</v>
      </c>
      <c r="AH42" s="124">
        <f t="shared" ref="AH42:AH47" si="31">IF(N42="",0,IF(LEFT(N42,1)="-",(IF(ABS(N42)&gt;9,(ABS(N42)+2),11)),N42))</f>
        <v>0</v>
      </c>
    </row>
    <row r="43" spans="1:34" ht="15.75">
      <c r="A43" s="225" t="s">
        <v>71</v>
      </c>
      <c r="B43" s="126" t="str">
        <f>IF(B37&gt;"",B37,"")</f>
        <v>Ville Tuomela</v>
      </c>
      <c r="C43" s="113" t="str">
        <f>IF(B39&gt;"",B39,"")</f>
        <v>Aleksanteri Lähdesluoma</v>
      </c>
      <c r="D43" s="127"/>
      <c r="E43" s="114"/>
      <c r="F43" s="239">
        <v>3</v>
      </c>
      <c r="G43" s="240"/>
      <c r="H43" s="239">
        <v>4</v>
      </c>
      <c r="I43" s="240"/>
      <c r="J43" s="239"/>
      <c r="K43" s="240"/>
      <c r="L43" s="239"/>
      <c r="M43" s="240"/>
      <c r="N43" s="239"/>
      <c r="O43" s="240"/>
      <c r="P43" s="232">
        <f t="shared" si="22"/>
        <v>2</v>
      </c>
      <c r="Q43" s="233">
        <f t="shared" si="23"/>
        <v>0</v>
      </c>
      <c r="R43" s="153"/>
      <c r="S43" s="241"/>
      <c r="U43" s="236">
        <f t="shared" si="24"/>
        <v>22</v>
      </c>
      <c r="V43" s="237">
        <f t="shared" si="24"/>
        <v>7</v>
      </c>
      <c r="W43" s="238">
        <f t="shared" si="25"/>
        <v>15</v>
      </c>
      <c r="Y43" s="134">
        <f>IF(F43="",0,IF(LEFT(F43,1)="-",ABS(F43),(IF(F43&gt;9,F43+2,11))))</f>
        <v>11</v>
      </c>
      <c r="Z43" s="135">
        <f t="shared" si="26"/>
        <v>3</v>
      </c>
      <c r="AA43" s="134">
        <f>IF(H43="",0,IF(LEFT(H43,1)="-",ABS(H43),(IF(H43&gt;9,H43+2,11))))</f>
        <v>11</v>
      </c>
      <c r="AB43" s="135">
        <f t="shared" si="27"/>
        <v>4</v>
      </c>
      <c r="AC43" s="134">
        <f>IF(J43="",0,IF(LEFT(J43,1)="-",ABS(J43),(IF(J43&gt;9,J43+2,11))))</f>
        <v>0</v>
      </c>
      <c r="AD43" s="135">
        <f t="shared" si="28"/>
        <v>0</v>
      </c>
      <c r="AE43" s="134">
        <f>IF(L43="",0,IF(LEFT(L43,1)="-",ABS(L43),(IF(L43&gt;9,L43+2,11))))</f>
        <v>0</v>
      </c>
      <c r="AF43" s="135">
        <f t="shared" si="29"/>
        <v>0</v>
      </c>
      <c r="AG43" s="134">
        <f t="shared" si="30"/>
        <v>0</v>
      </c>
      <c r="AH43" s="135">
        <f t="shared" si="31"/>
        <v>0</v>
      </c>
    </row>
    <row r="44" spans="1:34" ht="16.5" thickBot="1">
      <c r="A44" s="225" t="s">
        <v>72</v>
      </c>
      <c r="B44" s="151" t="str">
        <f>IF(B36&gt;"",B36,"")</f>
        <v>Petri Taavela</v>
      </c>
      <c r="C44" s="152" t="str">
        <f>IF(B39&gt;"",B39,"")</f>
        <v>Aleksanteri Lähdesluoma</v>
      </c>
      <c r="D44" s="98"/>
      <c r="E44" s="99"/>
      <c r="F44" s="242">
        <v>2</v>
      </c>
      <c r="G44" s="243"/>
      <c r="H44" s="242">
        <v>4</v>
      </c>
      <c r="I44" s="243"/>
      <c r="J44" s="242"/>
      <c r="K44" s="243"/>
      <c r="L44" s="242"/>
      <c r="M44" s="243"/>
      <c r="N44" s="242"/>
      <c r="O44" s="243"/>
      <c r="P44" s="232">
        <f t="shared" si="22"/>
        <v>2</v>
      </c>
      <c r="Q44" s="233">
        <f t="shared" si="23"/>
        <v>0</v>
      </c>
      <c r="R44" s="153"/>
      <c r="S44" s="241"/>
      <c r="U44" s="236">
        <f t="shared" si="24"/>
        <v>22</v>
      </c>
      <c r="V44" s="237">
        <f t="shared" si="24"/>
        <v>6</v>
      </c>
      <c r="W44" s="238">
        <f t="shared" si="25"/>
        <v>16</v>
      </c>
      <c r="Y44" s="134">
        <f t="shared" ref="Y44:AE47" si="32">IF(F44="",0,IF(LEFT(F44,1)="-",ABS(F44),(IF(F44&gt;9,F44+2,11))))</f>
        <v>11</v>
      </c>
      <c r="Z44" s="135">
        <f t="shared" si="26"/>
        <v>2</v>
      </c>
      <c r="AA44" s="134">
        <f t="shared" si="32"/>
        <v>11</v>
      </c>
      <c r="AB44" s="135">
        <f t="shared" si="27"/>
        <v>4</v>
      </c>
      <c r="AC44" s="134">
        <f t="shared" si="32"/>
        <v>0</v>
      </c>
      <c r="AD44" s="135">
        <f t="shared" si="28"/>
        <v>0</v>
      </c>
      <c r="AE44" s="134">
        <f t="shared" si="32"/>
        <v>0</v>
      </c>
      <c r="AF44" s="135">
        <f t="shared" si="29"/>
        <v>0</v>
      </c>
      <c r="AG44" s="134">
        <f t="shared" si="30"/>
        <v>0</v>
      </c>
      <c r="AH44" s="135">
        <f t="shared" si="31"/>
        <v>0</v>
      </c>
    </row>
    <row r="45" spans="1:34" ht="15.75">
      <c r="A45" s="225" t="s">
        <v>73</v>
      </c>
      <c r="B45" s="126" t="str">
        <f>IF(B37&gt;"",B37,"")</f>
        <v>Ville Tuomela</v>
      </c>
      <c r="C45" s="113" t="str">
        <f>IF(B38&gt;"",B38,"")</f>
        <v>Arto Anttila</v>
      </c>
      <c r="D45" s="91"/>
      <c r="E45" s="114"/>
      <c r="F45" s="229">
        <v>3</v>
      </c>
      <c r="G45" s="230"/>
      <c r="H45" s="229">
        <v>8</v>
      </c>
      <c r="I45" s="230"/>
      <c r="J45" s="229"/>
      <c r="K45" s="230"/>
      <c r="L45" s="229"/>
      <c r="M45" s="230"/>
      <c r="N45" s="229"/>
      <c r="O45" s="230"/>
      <c r="P45" s="232">
        <f t="shared" si="22"/>
        <v>2</v>
      </c>
      <c r="Q45" s="233">
        <f t="shared" si="23"/>
        <v>0</v>
      </c>
      <c r="R45" s="153"/>
      <c r="S45" s="241"/>
      <c r="U45" s="236">
        <f t="shared" si="24"/>
        <v>22</v>
      </c>
      <c r="V45" s="237">
        <f t="shared" si="24"/>
        <v>11</v>
      </c>
      <c r="W45" s="238">
        <f t="shared" si="25"/>
        <v>11</v>
      </c>
      <c r="Y45" s="134">
        <f t="shared" si="32"/>
        <v>11</v>
      </c>
      <c r="Z45" s="135">
        <f t="shared" si="26"/>
        <v>3</v>
      </c>
      <c r="AA45" s="134">
        <f t="shared" si="32"/>
        <v>11</v>
      </c>
      <c r="AB45" s="135">
        <f t="shared" si="27"/>
        <v>8</v>
      </c>
      <c r="AC45" s="134">
        <f t="shared" si="32"/>
        <v>0</v>
      </c>
      <c r="AD45" s="135">
        <f t="shared" si="28"/>
        <v>0</v>
      </c>
      <c r="AE45" s="134">
        <f t="shared" si="32"/>
        <v>0</v>
      </c>
      <c r="AF45" s="135">
        <f t="shared" si="29"/>
        <v>0</v>
      </c>
      <c r="AG45" s="134">
        <f t="shared" si="30"/>
        <v>0</v>
      </c>
      <c r="AH45" s="135">
        <f t="shared" si="31"/>
        <v>0</v>
      </c>
    </row>
    <row r="46" spans="1:34" ht="15.75">
      <c r="A46" s="225" t="s">
        <v>74</v>
      </c>
      <c r="B46" s="126" t="str">
        <f>IF(B36&gt;"",B36,"")</f>
        <v>Petri Taavela</v>
      </c>
      <c r="C46" s="113" t="str">
        <f>IF(B37&gt;"",B37,"")</f>
        <v>Ville Tuomela</v>
      </c>
      <c r="D46" s="127"/>
      <c r="E46" s="114"/>
      <c r="F46" s="239">
        <v>6</v>
      </c>
      <c r="G46" s="240"/>
      <c r="H46" s="239">
        <v>-5</v>
      </c>
      <c r="I46" s="240"/>
      <c r="J46" s="244">
        <v>7</v>
      </c>
      <c r="K46" s="240"/>
      <c r="L46" s="239"/>
      <c r="M46" s="240"/>
      <c r="N46" s="239"/>
      <c r="O46" s="240"/>
      <c r="P46" s="232">
        <f t="shared" si="22"/>
        <v>2</v>
      </c>
      <c r="Q46" s="233">
        <f t="shared" si="23"/>
        <v>1</v>
      </c>
      <c r="R46" s="153"/>
      <c r="S46" s="241"/>
      <c r="U46" s="236">
        <f t="shared" si="24"/>
        <v>27</v>
      </c>
      <c r="V46" s="237">
        <f t="shared" si="24"/>
        <v>24</v>
      </c>
      <c r="W46" s="238">
        <f t="shared" si="25"/>
        <v>3</v>
      </c>
      <c r="Y46" s="134">
        <f t="shared" si="32"/>
        <v>11</v>
      </c>
      <c r="Z46" s="135">
        <f t="shared" si="26"/>
        <v>6</v>
      </c>
      <c r="AA46" s="134">
        <f t="shared" si="32"/>
        <v>5</v>
      </c>
      <c r="AB46" s="135">
        <f t="shared" si="27"/>
        <v>11</v>
      </c>
      <c r="AC46" s="134">
        <f t="shared" si="32"/>
        <v>11</v>
      </c>
      <c r="AD46" s="135">
        <f t="shared" si="28"/>
        <v>7</v>
      </c>
      <c r="AE46" s="134">
        <f t="shared" si="32"/>
        <v>0</v>
      </c>
      <c r="AF46" s="135">
        <f t="shared" si="29"/>
        <v>0</v>
      </c>
      <c r="AG46" s="134">
        <f t="shared" si="30"/>
        <v>0</v>
      </c>
      <c r="AH46" s="135">
        <f t="shared" si="31"/>
        <v>0</v>
      </c>
    </row>
    <row r="47" spans="1:34" ht="16.5" thickBot="1">
      <c r="A47" s="245" t="s">
        <v>75</v>
      </c>
      <c r="B47" s="246" t="str">
        <f>IF(B38&gt;"",B38,"")</f>
        <v>Arto Anttila</v>
      </c>
      <c r="C47" s="247" t="str">
        <f>IF(B39&gt;"",B39,"")</f>
        <v>Aleksanteri Lähdesluoma</v>
      </c>
      <c r="D47" s="159"/>
      <c r="E47" s="160"/>
      <c r="F47" s="248">
        <v>3</v>
      </c>
      <c r="G47" s="249"/>
      <c r="H47" s="248">
        <v>8</v>
      </c>
      <c r="I47" s="249"/>
      <c r="J47" s="248"/>
      <c r="K47" s="249"/>
      <c r="L47" s="248"/>
      <c r="M47" s="249"/>
      <c r="N47" s="248"/>
      <c r="O47" s="249"/>
      <c r="P47" s="250">
        <f t="shared" si="22"/>
        <v>2</v>
      </c>
      <c r="Q47" s="251">
        <f t="shared" si="23"/>
        <v>0</v>
      </c>
      <c r="R47" s="163"/>
      <c r="S47" s="252"/>
      <c r="U47" s="236">
        <f t="shared" si="24"/>
        <v>22</v>
      </c>
      <c r="V47" s="237">
        <f t="shared" si="24"/>
        <v>11</v>
      </c>
      <c r="W47" s="238">
        <f t="shared" si="25"/>
        <v>11</v>
      </c>
      <c r="Y47" s="149">
        <f t="shared" si="32"/>
        <v>11</v>
      </c>
      <c r="Z47" s="150">
        <f t="shared" si="26"/>
        <v>3</v>
      </c>
      <c r="AA47" s="149">
        <f t="shared" si="32"/>
        <v>11</v>
      </c>
      <c r="AB47" s="150">
        <f t="shared" si="27"/>
        <v>8</v>
      </c>
      <c r="AC47" s="149">
        <f t="shared" si="32"/>
        <v>0</v>
      </c>
      <c r="AD47" s="150">
        <f t="shared" si="28"/>
        <v>0</v>
      </c>
      <c r="AE47" s="149">
        <f t="shared" si="32"/>
        <v>0</v>
      </c>
      <c r="AF47" s="150">
        <f t="shared" si="29"/>
        <v>0</v>
      </c>
      <c r="AG47" s="149">
        <f t="shared" si="30"/>
        <v>0</v>
      </c>
      <c r="AH47" s="150">
        <f t="shared" si="31"/>
        <v>0</v>
      </c>
    </row>
    <row r="48" spans="1:34" ht="16.5" thickTop="1" thickBot="1"/>
    <row r="49" spans="1:34" ht="16.5" thickTop="1">
      <c r="A49" s="1"/>
      <c r="B49" s="2" t="s">
        <v>60</v>
      </c>
      <c r="C49" s="3"/>
      <c r="D49" s="3"/>
      <c r="E49" s="3"/>
      <c r="F49" s="170"/>
      <c r="G49" s="3"/>
      <c r="H49" s="171" t="s">
        <v>0</v>
      </c>
      <c r="I49" s="172"/>
      <c r="J49" s="173" t="s">
        <v>123</v>
      </c>
      <c r="K49" s="7"/>
      <c r="L49" s="7"/>
      <c r="M49" s="8"/>
      <c r="N49" s="9" t="s">
        <v>62</v>
      </c>
      <c r="O49" s="10"/>
      <c r="P49" s="10"/>
      <c r="Q49" s="11">
        <v>4</v>
      </c>
      <c r="R49" s="174"/>
      <c r="S49" s="175"/>
    </row>
    <row r="50" spans="1:34" ht="16.5" thickBot="1">
      <c r="A50" s="15"/>
      <c r="B50" s="16" t="s">
        <v>63</v>
      </c>
      <c r="C50" s="17" t="s">
        <v>3</v>
      </c>
      <c r="D50" s="18"/>
      <c r="E50" s="19"/>
      <c r="F50" s="176"/>
      <c r="G50" s="177" t="s">
        <v>4</v>
      </c>
      <c r="H50" s="21"/>
      <c r="I50" s="21"/>
      <c r="J50" s="178">
        <v>43177</v>
      </c>
      <c r="K50" s="178"/>
      <c r="L50" s="178"/>
      <c r="M50" s="179"/>
      <c r="N50" s="180" t="s">
        <v>5</v>
      </c>
      <c r="O50" s="181"/>
      <c r="P50" s="181"/>
      <c r="Q50" s="182"/>
      <c r="R50" s="182"/>
      <c r="S50" s="183"/>
    </row>
    <row r="51" spans="1:34" ht="16.5" thickTop="1">
      <c r="A51" s="32"/>
      <c r="B51" s="33" t="s">
        <v>6</v>
      </c>
      <c r="C51" s="34" t="s">
        <v>7</v>
      </c>
      <c r="D51" s="35" t="s">
        <v>8</v>
      </c>
      <c r="E51" s="36"/>
      <c r="F51" s="35" t="s">
        <v>9</v>
      </c>
      <c r="G51" s="36"/>
      <c r="H51" s="35" t="s">
        <v>10</v>
      </c>
      <c r="I51" s="36"/>
      <c r="J51" s="35" t="s">
        <v>11</v>
      </c>
      <c r="K51" s="36"/>
      <c r="L51" s="35"/>
      <c r="M51" s="36"/>
      <c r="N51" s="40" t="s">
        <v>14</v>
      </c>
      <c r="O51" s="41" t="s">
        <v>15</v>
      </c>
      <c r="P51" s="184" t="s">
        <v>16</v>
      </c>
      <c r="Q51" s="185"/>
      <c r="R51" s="186" t="s">
        <v>17</v>
      </c>
      <c r="S51" s="187"/>
      <c r="U51" s="108" t="s">
        <v>18</v>
      </c>
      <c r="V51" s="46"/>
      <c r="W51" s="47" t="s">
        <v>19</v>
      </c>
    </row>
    <row r="52" spans="1:34">
      <c r="A52" s="48" t="s">
        <v>8</v>
      </c>
      <c r="B52" s="49" t="s">
        <v>108</v>
      </c>
      <c r="C52" s="50" t="s">
        <v>26</v>
      </c>
      <c r="D52" s="188"/>
      <c r="E52" s="189"/>
      <c r="F52" s="190">
        <f>+P62</f>
        <v>1</v>
      </c>
      <c r="G52" s="191">
        <f>+Q62</f>
        <v>2</v>
      </c>
      <c r="H52" s="190">
        <f>P58</f>
        <v>2</v>
      </c>
      <c r="I52" s="191">
        <f>Q58</f>
        <v>1</v>
      </c>
      <c r="J52" s="190">
        <f>P60</f>
        <v>2</v>
      </c>
      <c r="K52" s="191">
        <f>Q60</f>
        <v>1</v>
      </c>
      <c r="L52" s="190"/>
      <c r="M52" s="191"/>
      <c r="N52" s="192">
        <f>IF(SUM(D52:M52)=0,"", COUNTIF(E52:E55,"2"))</f>
        <v>2</v>
      </c>
      <c r="O52" s="193">
        <f>IF(SUM(E52:N52)=0,"", COUNTIF(D52:D55,"2"))</f>
        <v>1</v>
      </c>
      <c r="P52" s="194">
        <f>IF(SUM(D52:M52)=0,"",SUM(E52:E55))</f>
        <v>5</v>
      </c>
      <c r="Q52" s="195">
        <f>IF(SUM(D52:M52)=0,"",SUM(D52:D55))</f>
        <v>4</v>
      </c>
      <c r="R52" s="196">
        <v>2</v>
      </c>
      <c r="S52" s="197"/>
      <c r="U52" s="198">
        <f>+U58+U60+U62</f>
        <v>93</v>
      </c>
      <c r="V52" s="60">
        <f>+V58+V60+V62</f>
        <v>70</v>
      </c>
      <c r="W52" s="61">
        <f>+U52-V52</f>
        <v>23</v>
      </c>
    </row>
    <row r="53" spans="1:34">
      <c r="A53" s="62" t="s">
        <v>9</v>
      </c>
      <c r="B53" s="49" t="s">
        <v>20</v>
      </c>
      <c r="C53" s="63" t="s">
        <v>21</v>
      </c>
      <c r="D53" s="199">
        <f>+Q62</f>
        <v>2</v>
      </c>
      <c r="E53" s="200">
        <f>+P62</f>
        <v>1</v>
      </c>
      <c r="F53" s="201"/>
      <c r="G53" s="202"/>
      <c r="H53" s="199">
        <f>P61</f>
        <v>2</v>
      </c>
      <c r="I53" s="200">
        <f>Q61</f>
        <v>0</v>
      </c>
      <c r="J53" s="199">
        <f>P59</f>
        <v>2</v>
      </c>
      <c r="K53" s="200">
        <f>Q59</f>
        <v>0</v>
      </c>
      <c r="L53" s="199"/>
      <c r="M53" s="200"/>
      <c r="N53" s="192">
        <f>IF(SUM(D53:M53)=0,"", COUNTIF(G52:G55,"2"))</f>
        <v>3</v>
      </c>
      <c r="O53" s="193">
        <f>IF(SUM(E53:N53)=0,"", COUNTIF(F52:F55,"2"))</f>
        <v>0</v>
      </c>
      <c r="P53" s="194">
        <f>IF(SUM(D53:M53)=0,"",SUM(G52:G55))</f>
        <v>6</v>
      </c>
      <c r="Q53" s="195">
        <f>IF(SUM(D53:M53)=0,"",SUM(F52:F55))</f>
        <v>1</v>
      </c>
      <c r="R53" s="196">
        <v>1</v>
      </c>
      <c r="S53" s="197"/>
      <c r="U53" s="198">
        <f>+U59+U61+V62</f>
        <v>72</v>
      </c>
      <c r="V53" s="60">
        <f>+V59+V61+U62</f>
        <v>46</v>
      </c>
      <c r="W53" s="61">
        <f>+U53-V53</f>
        <v>26</v>
      </c>
    </row>
    <row r="54" spans="1:34">
      <c r="A54" s="62" t="s">
        <v>10</v>
      </c>
      <c r="B54" s="49" t="s">
        <v>27</v>
      </c>
      <c r="C54" s="63" t="s">
        <v>21</v>
      </c>
      <c r="D54" s="199">
        <f>+Q58</f>
        <v>1</v>
      </c>
      <c r="E54" s="200">
        <f>+P58</f>
        <v>2</v>
      </c>
      <c r="F54" s="199">
        <f>Q61</f>
        <v>0</v>
      </c>
      <c r="G54" s="200">
        <f>P61</f>
        <v>2</v>
      </c>
      <c r="H54" s="201"/>
      <c r="I54" s="202"/>
      <c r="J54" s="199">
        <f>P63</f>
        <v>0</v>
      </c>
      <c r="K54" s="200">
        <f>Q63</f>
        <v>2</v>
      </c>
      <c r="L54" s="199"/>
      <c r="M54" s="200"/>
      <c r="N54" s="192">
        <f>IF(SUM(D54:M54)=0,"", COUNTIF(I52:I55,"2"))</f>
        <v>0</v>
      </c>
      <c r="O54" s="193">
        <f>IF(SUM(E54:N54)=0,"", COUNTIF(H52:H55,"2"))</f>
        <v>3</v>
      </c>
      <c r="P54" s="194">
        <f>IF(SUM(D54:M54)=0,"",SUM(I52:I55))</f>
        <v>1</v>
      </c>
      <c r="Q54" s="195">
        <f>IF(SUM(D54:M54)=0,"",SUM(H52:H55))</f>
        <v>6</v>
      </c>
      <c r="R54" s="196">
        <v>4</v>
      </c>
      <c r="S54" s="197"/>
      <c r="U54" s="198">
        <f>+V58+V61+U63</f>
        <v>33</v>
      </c>
      <c r="V54" s="60">
        <f>+U58+U61+V63</f>
        <v>78</v>
      </c>
      <c r="W54" s="61">
        <f>+U54-V54</f>
        <v>-45</v>
      </c>
    </row>
    <row r="55" spans="1:34" ht="15.75" thickBot="1">
      <c r="A55" s="76" t="s">
        <v>11</v>
      </c>
      <c r="B55" s="77" t="s">
        <v>126</v>
      </c>
      <c r="C55" s="78" t="s">
        <v>125</v>
      </c>
      <c r="D55" s="203">
        <f>Q60</f>
        <v>1</v>
      </c>
      <c r="E55" s="204">
        <f>P60</f>
        <v>2</v>
      </c>
      <c r="F55" s="203">
        <f>Q59</f>
        <v>0</v>
      </c>
      <c r="G55" s="204">
        <f>P59</f>
        <v>2</v>
      </c>
      <c r="H55" s="203">
        <f>Q63</f>
        <v>2</v>
      </c>
      <c r="I55" s="204">
        <f>P63</f>
        <v>0</v>
      </c>
      <c r="J55" s="205"/>
      <c r="K55" s="206"/>
      <c r="L55" s="203"/>
      <c r="M55" s="204"/>
      <c r="N55" s="207">
        <f>IF(SUM(D55:M55)=0,"", COUNTIF(K52:K55,"2"))</f>
        <v>1</v>
      </c>
      <c r="O55" s="208">
        <f>IF(SUM(E55:N55)=0,"", COUNTIF(J52:J55,"2"))</f>
        <v>2</v>
      </c>
      <c r="P55" s="209">
        <f>IF(SUM(D55:M56)=0,"",SUM(K52:K55))</f>
        <v>3</v>
      </c>
      <c r="Q55" s="210">
        <f>IF(SUM(D55:M55)=0,"",SUM(J52:J55))</f>
        <v>4</v>
      </c>
      <c r="R55" s="211">
        <v>3</v>
      </c>
      <c r="S55" s="212"/>
      <c r="U55" s="198">
        <f>+V59+V60+V63</f>
        <v>53</v>
      </c>
      <c r="V55" s="60">
        <f>+U59+U60+U63</f>
        <v>57</v>
      </c>
      <c r="W55" s="61">
        <f>+U55-V55</f>
        <v>-4</v>
      </c>
    </row>
    <row r="56" spans="1:34" ht="16.5" thickTop="1">
      <c r="A56" s="89"/>
      <c r="B56" s="90" t="s">
        <v>30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213"/>
      <c r="S56" s="92"/>
      <c r="U56" s="214"/>
      <c r="V56" s="95" t="s">
        <v>31</v>
      </c>
      <c r="W56" s="215">
        <f>SUM(W52:W55)</f>
        <v>0</v>
      </c>
      <c r="X56" s="95" t="str">
        <f>IF(W56=0,"OK","Virhe")</f>
        <v>OK</v>
      </c>
    </row>
    <row r="57" spans="1:34" ht="16.5" thickBot="1">
      <c r="A57" s="216"/>
      <c r="B57" s="97" t="s">
        <v>32</v>
      </c>
      <c r="C57" s="98"/>
      <c r="D57" s="98"/>
      <c r="E57" s="99"/>
      <c r="F57" s="217" t="s">
        <v>33</v>
      </c>
      <c r="G57" s="218"/>
      <c r="H57" s="219" t="s">
        <v>34</v>
      </c>
      <c r="I57" s="218"/>
      <c r="J57" s="219" t="s">
        <v>35</v>
      </c>
      <c r="K57" s="218"/>
      <c r="L57" s="219" t="s">
        <v>36</v>
      </c>
      <c r="M57" s="218"/>
      <c r="N57" s="219" t="s">
        <v>37</v>
      </c>
      <c r="O57" s="218"/>
      <c r="P57" s="220" t="s">
        <v>38</v>
      </c>
      <c r="Q57" s="221"/>
      <c r="S57" s="222"/>
      <c r="U57" s="223" t="s">
        <v>18</v>
      </c>
      <c r="V57" s="224"/>
      <c r="W57" s="47" t="s">
        <v>19</v>
      </c>
    </row>
    <row r="58" spans="1:34" ht="15.75">
      <c r="A58" s="225" t="s">
        <v>70</v>
      </c>
      <c r="B58" s="126" t="str">
        <f>IF(B52&gt;"",B52,"")</f>
        <v>Timo Haavisto</v>
      </c>
      <c r="C58" s="226" t="str">
        <f>IF(B54&gt;"",B54,"")</f>
        <v>Topi Välimäki</v>
      </c>
      <c r="D58" s="91"/>
      <c r="E58" s="114"/>
      <c r="F58" s="227">
        <v>2</v>
      </c>
      <c r="G58" s="228"/>
      <c r="H58" s="229">
        <v>-10</v>
      </c>
      <c r="I58" s="230"/>
      <c r="J58" s="229">
        <v>11</v>
      </c>
      <c r="K58" s="230"/>
      <c r="L58" s="229"/>
      <c r="M58" s="230"/>
      <c r="N58" s="231"/>
      <c r="O58" s="230"/>
      <c r="P58" s="232">
        <f t="shared" ref="P58:P63" si="33">IF(COUNT(F58:N58)=0,"", COUNTIF(F58:N58,"&gt;=0"))</f>
        <v>2</v>
      </c>
      <c r="Q58" s="233">
        <f t="shared" ref="Q58:Q63" si="34">IF(COUNT(F58:N58)=0,"",(IF(LEFT(F58,1)="-",1,0)+IF(LEFT(H58,1)="-",1,0)+IF(LEFT(J58,1)="-",1,0)+IF(LEFT(L58,1)="-",1,0)+IF(LEFT(N58,1)="-",1,0)))</f>
        <v>1</v>
      </c>
      <c r="R58" s="234"/>
      <c r="S58" s="235"/>
      <c r="U58" s="236">
        <f t="shared" ref="U58:V63" si="35">+Y58+AA58+AC58+AE58+AG58</f>
        <v>34</v>
      </c>
      <c r="V58" s="237">
        <f t="shared" si="35"/>
        <v>25</v>
      </c>
      <c r="W58" s="238">
        <f t="shared" ref="W58:W63" si="36">+U58-V58</f>
        <v>9</v>
      </c>
      <c r="Y58" s="123">
        <f>IF(F58="",0,IF(LEFT(F58,1)="-",ABS(F58),(IF(F58&gt;9,F58+2,11))))</f>
        <v>11</v>
      </c>
      <c r="Z58" s="124">
        <f t="shared" ref="Z58:Z63" si="37">IF(F58="",0,IF(LEFT(F58,1)="-",(IF(ABS(F58)&gt;9,(ABS(F58)+2),11)),F58))</f>
        <v>2</v>
      </c>
      <c r="AA58" s="123">
        <f>IF(H58="",0,IF(LEFT(H58,1)="-",ABS(H58),(IF(H58&gt;9,H58+2,11))))</f>
        <v>10</v>
      </c>
      <c r="AB58" s="124">
        <f t="shared" ref="AB58:AB63" si="38">IF(H58="",0,IF(LEFT(H58,1)="-",(IF(ABS(H58)&gt;9,(ABS(H58)+2),11)),H58))</f>
        <v>12</v>
      </c>
      <c r="AC58" s="123">
        <f>IF(J58="",0,IF(LEFT(J58,1)="-",ABS(J58),(IF(J58&gt;9,J58+2,11))))</f>
        <v>13</v>
      </c>
      <c r="AD58" s="124">
        <f t="shared" ref="AD58:AD63" si="39">IF(J58="",0,IF(LEFT(J58,1)="-",(IF(ABS(J58)&gt;9,(ABS(J58)+2),11)),J58))</f>
        <v>11</v>
      </c>
      <c r="AE58" s="123">
        <f>IF(L58="",0,IF(LEFT(L58,1)="-",ABS(L58),(IF(L58&gt;9,L58+2,11))))</f>
        <v>0</v>
      </c>
      <c r="AF58" s="124">
        <f t="shared" ref="AF58:AF63" si="40">IF(L58="",0,IF(LEFT(L58,1)="-",(IF(ABS(L58)&gt;9,(ABS(L58)+2),11)),L58))</f>
        <v>0</v>
      </c>
      <c r="AG58" s="123">
        <f t="shared" ref="AG58:AG63" si="41">IF(N58="",0,IF(LEFT(N58,1)="-",ABS(N58),(IF(N58&gt;9,N58+2,11))))</f>
        <v>0</v>
      </c>
      <c r="AH58" s="124">
        <f t="shared" ref="AH58:AH63" si="42">IF(N58="",0,IF(LEFT(N58,1)="-",(IF(ABS(N58)&gt;9,(ABS(N58)+2),11)),N58))</f>
        <v>0</v>
      </c>
    </row>
    <row r="59" spans="1:34" ht="15.75">
      <c r="A59" s="225" t="s">
        <v>71</v>
      </c>
      <c r="B59" s="126" t="str">
        <f>IF(B53&gt;"",B53,"")</f>
        <v>Sakari Paaso</v>
      </c>
      <c r="C59" s="113" t="str">
        <f>IF(B55&gt;"",B55,"")</f>
        <v>Mats Wikman</v>
      </c>
      <c r="D59" s="127"/>
      <c r="E59" s="114"/>
      <c r="F59" s="239">
        <v>7</v>
      </c>
      <c r="G59" s="240"/>
      <c r="H59" s="239">
        <v>7</v>
      </c>
      <c r="I59" s="240"/>
      <c r="J59" s="239"/>
      <c r="K59" s="240"/>
      <c r="L59" s="239"/>
      <c r="M59" s="240"/>
      <c r="N59" s="239"/>
      <c r="O59" s="240"/>
      <c r="P59" s="232">
        <f t="shared" si="33"/>
        <v>2</v>
      </c>
      <c r="Q59" s="233">
        <f t="shared" si="34"/>
        <v>0</v>
      </c>
      <c r="R59" s="153"/>
      <c r="S59" s="241"/>
      <c r="U59" s="236">
        <f t="shared" si="35"/>
        <v>22</v>
      </c>
      <c r="V59" s="237">
        <f t="shared" si="35"/>
        <v>14</v>
      </c>
      <c r="W59" s="238">
        <f t="shared" si="36"/>
        <v>8</v>
      </c>
      <c r="Y59" s="134">
        <f>IF(F59="",0,IF(LEFT(F59,1)="-",ABS(F59),(IF(F59&gt;9,F59+2,11))))</f>
        <v>11</v>
      </c>
      <c r="Z59" s="135">
        <f t="shared" si="37"/>
        <v>7</v>
      </c>
      <c r="AA59" s="134">
        <f>IF(H59="",0,IF(LEFT(H59,1)="-",ABS(H59),(IF(H59&gt;9,H59+2,11))))</f>
        <v>11</v>
      </c>
      <c r="AB59" s="135">
        <f t="shared" si="38"/>
        <v>7</v>
      </c>
      <c r="AC59" s="134">
        <f>IF(J59="",0,IF(LEFT(J59,1)="-",ABS(J59),(IF(J59&gt;9,J59+2,11))))</f>
        <v>0</v>
      </c>
      <c r="AD59" s="135">
        <f t="shared" si="39"/>
        <v>0</v>
      </c>
      <c r="AE59" s="134">
        <f>IF(L59="",0,IF(LEFT(L59,1)="-",ABS(L59),(IF(L59&gt;9,L59+2,11))))</f>
        <v>0</v>
      </c>
      <c r="AF59" s="135">
        <f t="shared" si="40"/>
        <v>0</v>
      </c>
      <c r="AG59" s="134">
        <f t="shared" si="41"/>
        <v>0</v>
      </c>
      <c r="AH59" s="135">
        <f t="shared" si="42"/>
        <v>0</v>
      </c>
    </row>
    <row r="60" spans="1:34" ht="16.5" thickBot="1">
      <c r="A60" s="225" t="s">
        <v>72</v>
      </c>
      <c r="B60" s="151" t="str">
        <f>IF(B52&gt;"",B52,"")</f>
        <v>Timo Haavisto</v>
      </c>
      <c r="C60" s="152" t="str">
        <f>IF(B55&gt;"",B55,"")</f>
        <v>Mats Wikman</v>
      </c>
      <c r="D60" s="98"/>
      <c r="E60" s="99"/>
      <c r="F60" s="242">
        <v>5</v>
      </c>
      <c r="G60" s="243"/>
      <c r="H60" s="242">
        <v>-7</v>
      </c>
      <c r="I60" s="243"/>
      <c r="J60" s="242">
        <v>1</v>
      </c>
      <c r="K60" s="243"/>
      <c r="L60" s="242"/>
      <c r="M60" s="243"/>
      <c r="N60" s="242"/>
      <c r="O60" s="243"/>
      <c r="P60" s="232">
        <f t="shared" si="33"/>
        <v>2</v>
      </c>
      <c r="Q60" s="233">
        <f t="shared" si="34"/>
        <v>1</v>
      </c>
      <c r="R60" s="153"/>
      <c r="S60" s="241"/>
      <c r="U60" s="236">
        <f t="shared" si="35"/>
        <v>29</v>
      </c>
      <c r="V60" s="237">
        <f t="shared" si="35"/>
        <v>17</v>
      </c>
      <c r="W60" s="238">
        <f t="shared" si="36"/>
        <v>12</v>
      </c>
      <c r="Y60" s="134">
        <f t="shared" ref="Y60:AE63" si="43">IF(F60="",0,IF(LEFT(F60,1)="-",ABS(F60),(IF(F60&gt;9,F60+2,11))))</f>
        <v>11</v>
      </c>
      <c r="Z60" s="135">
        <f t="shared" si="37"/>
        <v>5</v>
      </c>
      <c r="AA60" s="134">
        <f t="shared" si="43"/>
        <v>7</v>
      </c>
      <c r="AB60" s="135">
        <f t="shared" si="38"/>
        <v>11</v>
      </c>
      <c r="AC60" s="134">
        <f t="shared" si="43"/>
        <v>11</v>
      </c>
      <c r="AD60" s="135">
        <f t="shared" si="39"/>
        <v>1</v>
      </c>
      <c r="AE60" s="134">
        <f t="shared" si="43"/>
        <v>0</v>
      </c>
      <c r="AF60" s="135">
        <f t="shared" si="40"/>
        <v>0</v>
      </c>
      <c r="AG60" s="134">
        <f t="shared" si="41"/>
        <v>0</v>
      </c>
      <c r="AH60" s="135">
        <f t="shared" si="42"/>
        <v>0</v>
      </c>
    </row>
    <row r="61" spans="1:34" ht="15.75">
      <c r="A61" s="225" t="s">
        <v>73</v>
      </c>
      <c r="B61" s="126" t="str">
        <f>IF(B53&gt;"",B53,"")</f>
        <v>Sakari Paaso</v>
      </c>
      <c r="C61" s="113" t="str">
        <f>IF(B54&gt;"",B54,"")</f>
        <v>Topi Välimäki</v>
      </c>
      <c r="D61" s="91"/>
      <c r="E61" s="114"/>
      <c r="F61" s="229">
        <v>0</v>
      </c>
      <c r="G61" s="230"/>
      <c r="H61" s="229">
        <v>2</v>
      </c>
      <c r="I61" s="230"/>
      <c r="J61" s="229"/>
      <c r="K61" s="230"/>
      <c r="L61" s="229"/>
      <c r="M61" s="230"/>
      <c r="N61" s="229"/>
      <c r="O61" s="230"/>
      <c r="P61" s="232">
        <f t="shared" si="33"/>
        <v>2</v>
      </c>
      <c r="Q61" s="233">
        <f t="shared" si="34"/>
        <v>0</v>
      </c>
      <c r="R61" s="153"/>
      <c r="S61" s="241"/>
      <c r="U61" s="236">
        <f t="shared" si="35"/>
        <v>22</v>
      </c>
      <c r="V61" s="237">
        <f t="shared" si="35"/>
        <v>2</v>
      </c>
      <c r="W61" s="238">
        <f t="shared" si="36"/>
        <v>20</v>
      </c>
      <c r="Y61" s="134">
        <f t="shared" si="43"/>
        <v>11</v>
      </c>
      <c r="Z61" s="135">
        <f t="shared" si="37"/>
        <v>0</v>
      </c>
      <c r="AA61" s="134">
        <f t="shared" si="43"/>
        <v>11</v>
      </c>
      <c r="AB61" s="135">
        <f t="shared" si="38"/>
        <v>2</v>
      </c>
      <c r="AC61" s="134">
        <f t="shared" si="43"/>
        <v>0</v>
      </c>
      <c r="AD61" s="135">
        <f t="shared" si="39"/>
        <v>0</v>
      </c>
      <c r="AE61" s="134">
        <f t="shared" si="43"/>
        <v>0</v>
      </c>
      <c r="AF61" s="135">
        <f t="shared" si="40"/>
        <v>0</v>
      </c>
      <c r="AG61" s="134">
        <f t="shared" si="41"/>
        <v>0</v>
      </c>
      <c r="AH61" s="135">
        <f t="shared" si="42"/>
        <v>0</v>
      </c>
    </row>
    <row r="62" spans="1:34" ht="15.75">
      <c r="A62" s="225" t="s">
        <v>74</v>
      </c>
      <c r="B62" s="126" t="str">
        <f>IF(B52&gt;"",B52,"")</f>
        <v>Timo Haavisto</v>
      </c>
      <c r="C62" s="113" t="str">
        <f>IF(B53&gt;"",B53,"")</f>
        <v>Sakari Paaso</v>
      </c>
      <c r="D62" s="127"/>
      <c r="E62" s="114"/>
      <c r="F62" s="239">
        <v>3</v>
      </c>
      <c r="G62" s="240"/>
      <c r="H62" s="239">
        <v>-12</v>
      </c>
      <c r="I62" s="240"/>
      <c r="J62" s="244">
        <v>-7</v>
      </c>
      <c r="K62" s="240"/>
      <c r="L62" s="239"/>
      <c r="M62" s="240"/>
      <c r="N62" s="239"/>
      <c r="O62" s="240"/>
      <c r="P62" s="232">
        <f t="shared" si="33"/>
        <v>1</v>
      </c>
      <c r="Q62" s="233">
        <f t="shared" si="34"/>
        <v>2</v>
      </c>
      <c r="R62" s="153"/>
      <c r="S62" s="241"/>
      <c r="U62" s="236">
        <f t="shared" si="35"/>
        <v>30</v>
      </c>
      <c r="V62" s="237">
        <f t="shared" si="35"/>
        <v>28</v>
      </c>
      <c r="W62" s="238">
        <f t="shared" si="36"/>
        <v>2</v>
      </c>
      <c r="Y62" s="134">
        <f t="shared" si="43"/>
        <v>11</v>
      </c>
      <c r="Z62" s="135">
        <f t="shared" si="37"/>
        <v>3</v>
      </c>
      <c r="AA62" s="134">
        <f t="shared" si="43"/>
        <v>12</v>
      </c>
      <c r="AB62" s="135">
        <f t="shared" si="38"/>
        <v>14</v>
      </c>
      <c r="AC62" s="134">
        <f t="shared" si="43"/>
        <v>7</v>
      </c>
      <c r="AD62" s="135">
        <f t="shared" si="39"/>
        <v>11</v>
      </c>
      <c r="AE62" s="134">
        <f t="shared" si="43"/>
        <v>0</v>
      </c>
      <c r="AF62" s="135">
        <f t="shared" si="40"/>
        <v>0</v>
      </c>
      <c r="AG62" s="134">
        <f t="shared" si="41"/>
        <v>0</v>
      </c>
      <c r="AH62" s="135">
        <f t="shared" si="42"/>
        <v>0</v>
      </c>
    </row>
    <row r="63" spans="1:34" ht="16.5" thickBot="1">
      <c r="A63" s="245" t="s">
        <v>75</v>
      </c>
      <c r="B63" s="246" t="str">
        <f>IF(B54&gt;"",B54,"")</f>
        <v>Topi Välimäki</v>
      </c>
      <c r="C63" s="247" t="str">
        <f>IF(B55&gt;"",B55,"")</f>
        <v>Mats Wikman</v>
      </c>
      <c r="D63" s="159"/>
      <c r="E63" s="160"/>
      <c r="F63" s="248">
        <v>-3</v>
      </c>
      <c r="G63" s="249"/>
      <c r="H63" s="248">
        <v>-3</v>
      </c>
      <c r="I63" s="249"/>
      <c r="J63" s="248"/>
      <c r="K63" s="249"/>
      <c r="L63" s="248"/>
      <c r="M63" s="249"/>
      <c r="N63" s="248"/>
      <c r="O63" s="249"/>
      <c r="P63" s="250">
        <f t="shared" si="33"/>
        <v>0</v>
      </c>
      <c r="Q63" s="251">
        <f t="shared" si="34"/>
        <v>2</v>
      </c>
      <c r="R63" s="163"/>
      <c r="S63" s="252"/>
      <c r="U63" s="236">
        <f t="shared" si="35"/>
        <v>6</v>
      </c>
      <c r="V63" s="237">
        <f t="shared" si="35"/>
        <v>22</v>
      </c>
      <c r="W63" s="238">
        <f t="shared" si="36"/>
        <v>-16</v>
      </c>
      <c r="Y63" s="149">
        <f t="shared" si="43"/>
        <v>3</v>
      </c>
      <c r="Z63" s="150">
        <f t="shared" si="37"/>
        <v>11</v>
      </c>
      <c r="AA63" s="149">
        <f t="shared" si="43"/>
        <v>3</v>
      </c>
      <c r="AB63" s="150">
        <f t="shared" si="38"/>
        <v>11</v>
      </c>
      <c r="AC63" s="149">
        <f t="shared" si="43"/>
        <v>0</v>
      </c>
      <c r="AD63" s="150">
        <f t="shared" si="39"/>
        <v>0</v>
      </c>
      <c r="AE63" s="149">
        <f t="shared" si="43"/>
        <v>0</v>
      </c>
      <c r="AF63" s="150">
        <f t="shared" si="40"/>
        <v>0</v>
      </c>
      <c r="AG63" s="149">
        <f t="shared" si="41"/>
        <v>0</v>
      </c>
      <c r="AH63" s="150">
        <f t="shared" si="42"/>
        <v>0</v>
      </c>
    </row>
    <row r="64" spans="1:34" ht="16.5" thickTop="1" thickBot="1"/>
    <row r="65" spans="1:34" ht="16.5" thickTop="1">
      <c r="A65" s="1"/>
      <c r="B65" s="2" t="s">
        <v>60</v>
      </c>
      <c r="C65" s="3"/>
      <c r="D65" s="3"/>
      <c r="E65" s="3"/>
      <c r="F65" s="170"/>
      <c r="G65" s="3"/>
      <c r="H65" s="171" t="s">
        <v>0</v>
      </c>
      <c r="I65" s="172"/>
      <c r="J65" s="173" t="s">
        <v>123</v>
      </c>
      <c r="K65" s="7"/>
      <c r="L65" s="7"/>
      <c r="M65" s="8"/>
      <c r="N65" s="9" t="s">
        <v>62</v>
      </c>
      <c r="O65" s="10"/>
      <c r="P65" s="10"/>
      <c r="Q65" s="11">
        <v>5</v>
      </c>
      <c r="R65" s="11"/>
      <c r="S65" s="253"/>
      <c r="T65" s="154"/>
    </row>
    <row r="66" spans="1:34" ht="16.5" thickBot="1">
      <c r="A66" s="15"/>
      <c r="B66" s="16" t="s">
        <v>63</v>
      </c>
      <c r="C66" s="17" t="s">
        <v>3</v>
      </c>
      <c r="D66" s="18"/>
      <c r="E66" s="19"/>
      <c r="F66" s="176"/>
      <c r="G66" s="177" t="s">
        <v>4</v>
      </c>
      <c r="H66" s="21"/>
      <c r="I66" s="21"/>
      <c r="J66" s="178">
        <v>43177</v>
      </c>
      <c r="K66" s="178"/>
      <c r="L66" s="178"/>
      <c r="M66" s="179"/>
      <c r="N66" s="24" t="s">
        <v>5</v>
      </c>
      <c r="O66" s="26"/>
      <c r="P66" s="26"/>
      <c r="Q66" s="182"/>
      <c r="R66" s="182"/>
      <c r="S66" s="183"/>
      <c r="T66" s="154"/>
    </row>
    <row r="67" spans="1:34" ht="16.5" thickTop="1">
      <c r="A67" s="254"/>
      <c r="B67" s="33" t="s">
        <v>6</v>
      </c>
      <c r="C67" s="34" t="s">
        <v>7</v>
      </c>
      <c r="D67" s="255" t="s">
        <v>8</v>
      </c>
      <c r="E67" s="256"/>
      <c r="F67" s="255" t="s">
        <v>9</v>
      </c>
      <c r="G67" s="256"/>
      <c r="H67" s="255" t="s">
        <v>10</v>
      </c>
      <c r="I67" s="256"/>
      <c r="J67" s="255" t="s">
        <v>11</v>
      </c>
      <c r="K67" s="256"/>
      <c r="L67" s="255" t="s">
        <v>12</v>
      </c>
      <c r="M67" s="256"/>
      <c r="N67" s="257" t="s">
        <v>14</v>
      </c>
      <c r="O67" s="258" t="s">
        <v>15</v>
      </c>
      <c r="P67" s="259" t="s">
        <v>16</v>
      </c>
      <c r="Q67" s="260"/>
      <c r="R67" s="261" t="s">
        <v>17</v>
      </c>
      <c r="S67" s="262"/>
      <c r="T67" s="154"/>
      <c r="U67" s="263" t="s">
        <v>18</v>
      </c>
      <c r="V67" s="264"/>
      <c r="W67" s="265" t="s">
        <v>19</v>
      </c>
    </row>
    <row r="68" spans="1:34">
      <c r="A68" s="266" t="s">
        <v>8</v>
      </c>
      <c r="B68" s="267" t="s">
        <v>89</v>
      </c>
      <c r="C68" s="268" t="s">
        <v>26</v>
      </c>
      <c r="D68" s="269"/>
      <c r="E68" s="270"/>
      <c r="F68" s="271">
        <f>P84</f>
        <v>0</v>
      </c>
      <c r="G68" s="272">
        <f>Q84</f>
        <v>2</v>
      </c>
      <c r="H68" s="271">
        <f>P80</f>
        <v>2</v>
      </c>
      <c r="I68" s="272">
        <f>Q80</f>
        <v>0</v>
      </c>
      <c r="J68" s="271">
        <f>P78</f>
        <v>2</v>
      </c>
      <c r="K68" s="272">
        <f>Q78</f>
        <v>0</v>
      </c>
      <c r="L68" s="271">
        <f>P75</f>
        <v>2</v>
      </c>
      <c r="M68" s="272">
        <f>Q75</f>
        <v>0</v>
      </c>
      <c r="N68" s="273">
        <f>IF(SUM(D68:M68)=0, "", COUNTIF(E68:E72,2))</f>
        <v>3</v>
      </c>
      <c r="O68" s="274">
        <f>IF(SUM(D68:M68)=0,"", COUNTIF(D68:D72,2))</f>
        <v>1</v>
      </c>
      <c r="P68" s="194">
        <f>IF(SUM(D68:M68)=0,"",SUM(E68:E72))</f>
        <v>6</v>
      </c>
      <c r="Q68" s="195">
        <f>IF(SUM(D68:M68)=0,"",SUM(D68:D72))</f>
        <v>2</v>
      </c>
      <c r="R68" s="275">
        <v>2</v>
      </c>
      <c r="S68" s="276"/>
      <c r="T68" s="154"/>
      <c r="U68" s="277">
        <f>+U75+U78+U80+U84</f>
        <v>84</v>
      </c>
      <c r="V68" s="278">
        <f>+V75+V78+V80+V84</f>
        <v>52</v>
      </c>
      <c r="W68" s="61">
        <f>+U68-V68</f>
        <v>32</v>
      </c>
    </row>
    <row r="69" spans="1:34">
      <c r="A69" s="279" t="s">
        <v>9</v>
      </c>
      <c r="B69" s="267" t="s">
        <v>90</v>
      </c>
      <c r="C69" s="268" t="s">
        <v>21</v>
      </c>
      <c r="D69" s="280">
        <f>Q84</f>
        <v>2</v>
      </c>
      <c r="E69" s="281">
        <f>P84</f>
        <v>0</v>
      </c>
      <c r="F69" s="282"/>
      <c r="G69" s="283"/>
      <c r="H69" s="284">
        <f>P82</f>
        <v>2</v>
      </c>
      <c r="I69" s="285">
        <f>Q82</f>
        <v>0</v>
      </c>
      <c r="J69" s="284">
        <f>P76</f>
        <v>2</v>
      </c>
      <c r="K69" s="285">
        <f>Q76</f>
        <v>0</v>
      </c>
      <c r="L69" s="284">
        <f>P79</f>
        <v>2</v>
      </c>
      <c r="M69" s="285">
        <f>Q79</f>
        <v>1</v>
      </c>
      <c r="N69" s="273">
        <f>IF(SUM(D69:M69)=0, "", COUNTIF(G68:G72,2))</f>
        <v>4</v>
      </c>
      <c r="O69" s="274">
        <f>IF(SUM(D69:M69)=0,"", COUNTIF(F68:F72,2))</f>
        <v>0</v>
      </c>
      <c r="P69" s="194">
        <f>IF(SUM(D69:M69)=0,"",SUM(G68:G72))</f>
        <v>8</v>
      </c>
      <c r="Q69" s="195">
        <f>IF(SUM(D69:M69)=0,"",SUM(F68:F72))</f>
        <v>1</v>
      </c>
      <c r="R69" s="275">
        <v>1</v>
      </c>
      <c r="S69" s="276"/>
      <c r="T69" s="154"/>
      <c r="U69" s="277">
        <f>+U76+U79+U82+V84</f>
        <v>99</v>
      </c>
      <c r="V69" s="278">
        <f>+V76+V79+V82+U84</f>
        <v>75</v>
      </c>
      <c r="W69" s="61">
        <f>+U69-V69</f>
        <v>24</v>
      </c>
    </row>
    <row r="70" spans="1:34">
      <c r="A70" s="279" t="s">
        <v>10</v>
      </c>
      <c r="B70" s="267" t="s">
        <v>24</v>
      </c>
      <c r="C70" s="268" t="s">
        <v>23</v>
      </c>
      <c r="D70" s="286">
        <f>Q80</f>
        <v>0</v>
      </c>
      <c r="E70" s="281">
        <f>P80</f>
        <v>2</v>
      </c>
      <c r="F70" s="286">
        <f>Q82</f>
        <v>0</v>
      </c>
      <c r="G70" s="281">
        <f>P82</f>
        <v>2</v>
      </c>
      <c r="H70" s="282"/>
      <c r="I70" s="283"/>
      <c r="J70" s="284">
        <f>P83</f>
        <v>0</v>
      </c>
      <c r="K70" s="285">
        <f>Q83</f>
        <v>2</v>
      </c>
      <c r="L70" s="284">
        <f>P77</f>
        <v>0</v>
      </c>
      <c r="M70" s="285">
        <f>Q77</f>
        <v>2</v>
      </c>
      <c r="N70" s="273">
        <f>IF(SUM(D70:M70)=0, "", COUNTIF(I68:I72,2))</f>
        <v>0</v>
      </c>
      <c r="O70" s="274">
        <f>IF(SUM(D70:M70)=0,"", COUNTIF(H68:H72,2))</f>
        <v>4</v>
      </c>
      <c r="P70" s="194">
        <f>IF(SUM(D70:M70)=0,"",SUM(I68:I72))</f>
        <v>0</v>
      </c>
      <c r="Q70" s="195">
        <f>IF(SUM(D70:M70)=0,"",SUM(H68:H72))</f>
        <v>8</v>
      </c>
      <c r="R70" s="275">
        <v>5</v>
      </c>
      <c r="S70" s="276"/>
      <c r="T70" s="154"/>
      <c r="U70" s="277">
        <f>+U77+V80+V82+U83</f>
        <v>54</v>
      </c>
      <c r="V70" s="278">
        <f>+V77+U80+U82+V83</f>
        <v>89</v>
      </c>
      <c r="W70" s="61">
        <f>+U70-V70</f>
        <v>-35</v>
      </c>
    </row>
    <row r="71" spans="1:34">
      <c r="A71" s="279" t="s">
        <v>11</v>
      </c>
      <c r="B71" s="267" t="s">
        <v>127</v>
      </c>
      <c r="C71" s="268" t="s">
        <v>67</v>
      </c>
      <c r="D71" s="286">
        <f>Q78</f>
        <v>0</v>
      </c>
      <c r="E71" s="281">
        <f>P78</f>
        <v>2</v>
      </c>
      <c r="F71" s="286">
        <f>Q76</f>
        <v>0</v>
      </c>
      <c r="G71" s="281">
        <f>P76</f>
        <v>2</v>
      </c>
      <c r="H71" s="286">
        <f>Q83</f>
        <v>2</v>
      </c>
      <c r="I71" s="281">
        <f>P83</f>
        <v>0</v>
      </c>
      <c r="J71" s="282"/>
      <c r="K71" s="283"/>
      <c r="L71" s="284">
        <f>P81</f>
        <v>2</v>
      </c>
      <c r="M71" s="285">
        <f>Q81</f>
        <v>0</v>
      </c>
      <c r="N71" s="273">
        <f>IF(SUM(D71:M71)=0, "", COUNTIF(K68:K72,2))</f>
        <v>2</v>
      </c>
      <c r="O71" s="274">
        <f>IF(SUM(D71:M71)=0,"", COUNTIF(J68:J72,2))</f>
        <v>2</v>
      </c>
      <c r="P71" s="194">
        <f>IF(SUM(D71:M71)=0,"",SUM(K68:K72))</f>
        <v>4</v>
      </c>
      <c r="Q71" s="195">
        <f>IF(SUM(D71:M71)=0,"",SUM(J68:J72))</f>
        <v>4</v>
      </c>
      <c r="R71" s="275">
        <v>3</v>
      </c>
      <c r="S71" s="276"/>
      <c r="T71" s="154"/>
      <c r="U71" s="277">
        <f>+V76+V78+U81+V83</f>
        <v>71</v>
      </c>
      <c r="V71" s="278">
        <f>+U76+U78+V81+U83</f>
        <v>68</v>
      </c>
      <c r="W71" s="61">
        <f>+U71-V71</f>
        <v>3</v>
      </c>
    </row>
    <row r="72" spans="1:34" ht="15.75" thickBot="1">
      <c r="A72" s="287" t="s">
        <v>12</v>
      </c>
      <c r="B72" s="288" t="s">
        <v>29</v>
      </c>
      <c r="C72" s="289" t="s">
        <v>21</v>
      </c>
      <c r="D72" s="290">
        <f>Q75</f>
        <v>0</v>
      </c>
      <c r="E72" s="291">
        <f>P75</f>
        <v>2</v>
      </c>
      <c r="F72" s="290">
        <f>Q79</f>
        <v>1</v>
      </c>
      <c r="G72" s="291">
        <f>P79</f>
        <v>2</v>
      </c>
      <c r="H72" s="290">
        <f>Q77</f>
        <v>2</v>
      </c>
      <c r="I72" s="291">
        <f>P77</f>
        <v>0</v>
      </c>
      <c r="J72" s="290">
        <f>Q81</f>
        <v>0</v>
      </c>
      <c r="K72" s="291">
        <f>P81</f>
        <v>2</v>
      </c>
      <c r="L72" s="292"/>
      <c r="M72" s="293"/>
      <c r="N72" s="294">
        <f>IF(SUM(D72:M72)=0, "", COUNTIF(M68:M72,2))</f>
        <v>1</v>
      </c>
      <c r="O72" s="291">
        <f>IF(SUM(D72:M72)=0,"", COUNTIF(L68:L72,2))</f>
        <v>3</v>
      </c>
      <c r="P72" s="209">
        <f>IF(SUM(D72:M72)=0,"",SUM(M68:M72))</f>
        <v>3</v>
      </c>
      <c r="Q72" s="210">
        <f>IF(SUM(D72:M72)=0,"",SUM(L68:L72))</f>
        <v>6</v>
      </c>
      <c r="R72" s="295">
        <v>4</v>
      </c>
      <c r="S72" s="296"/>
      <c r="T72" s="154"/>
      <c r="U72" s="277">
        <f>+V75+V77+V79+V81</f>
        <v>66</v>
      </c>
      <c r="V72" s="278">
        <f>+U75+U77+U79+U81</f>
        <v>90</v>
      </c>
      <c r="W72" s="61">
        <f>+U72-V72</f>
        <v>-24</v>
      </c>
    </row>
    <row r="73" spans="1:34" ht="16.5" thickTop="1">
      <c r="A73" s="297"/>
      <c r="B73" s="90" t="s">
        <v>30</v>
      </c>
      <c r="D73" s="298"/>
      <c r="E73" s="298"/>
      <c r="F73" s="299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300"/>
      <c r="S73" s="300"/>
      <c r="T73" s="301"/>
      <c r="U73" s="302"/>
      <c r="V73" s="303" t="s">
        <v>31</v>
      </c>
      <c r="W73" s="215">
        <f>SUM(W68:W72)</f>
        <v>0</v>
      </c>
      <c r="X73" s="95" t="str">
        <f>IF(W73=0,"OK","Virhe")</f>
        <v>OK</v>
      </c>
      <c r="Y73" s="95"/>
    </row>
    <row r="74" spans="1:34" ht="16.5" thickBot="1">
      <c r="A74" s="304"/>
      <c r="B74" s="97" t="s">
        <v>32</v>
      </c>
      <c r="C74" s="305"/>
      <c r="D74" s="305"/>
      <c r="E74" s="306"/>
      <c r="F74" s="307" t="s">
        <v>33</v>
      </c>
      <c r="G74" s="308"/>
      <c r="H74" s="309" t="s">
        <v>34</v>
      </c>
      <c r="I74" s="308"/>
      <c r="J74" s="309" t="s">
        <v>35</v>
      </c>
      <c r="K74" s="308"/>
      <c r="L74" s="309" t="s">
        <v>36</v>
      </c>
      <c r="M74" s="308"/>
      <c r="N74" s="309" t="s">
        <v>37</v>
      </c>
      <c r="O74" s="308"/>
      <c r="P74" s="307" t="s">
        <v>38</v>
      </c>
      <c r="Q74" s="310"/>
      <c r="R74" s="234"/>
      <c r="S74" s="311"/>
      <c r="T74" s="312"/>
      <c r="U74" s="313" t="s">
        <v>18</v>
      </c>
      <c r="V74" s="314"/>
      <c r="W74" s="315" t="s">
        <v>81</v>
      </c>
    </row>
    <row r="75" spans="1:34" ht="15.75">
      <c r="A75" s="316" t="s">
        <v>47</v>
      </c>
      <c r="B75" s="112" t="str">
        <f>IF(B68&gt;"",B68,"")</f>
        <v>Kai Asunmaa</v>
      </c>
      <c r="C75" s="113" t="str">
        <f>IF(B72&gt;"",B72,"")</f>
        <v>Eetu Nappari</v>
      </c>
      <c r="D75" s="317"/>
      <c r="E75" s="318"/>
      <c r="F75" s="115">
        <v>2</v>
      </c>
      <c r="G75" s="116"/>
      <c r="H75" s="115">
        <v>7</v>
      </c>
      <c r="I75" s="116"/>
      <c r="J75" s="117"/>
      <c r="K75" s="116"/>
      <c r="L75" s="115"/>
      <c r="M75" s="116"/>
      <c r="N75" s="115"/>
      <c r="O75" s="116"/>
      <c r="P75" s="319">
        <f>IF(COUNTA(F75:N75)=0,"", COUNTIF(F75:N75,"&gt;=0"))</f>
        <v>2</v>
      </c>
      <c r="Q75" s="320">
        <f>IF(COUNTA(F75:N75)=0,"",(IF(LEFT(F75,1)="-",1,0)+IF(LEFT(H75,1)="-",1,0)+IF(LEFT(J75,1)="-",1,0)+IF(LEFT(L75,1)="-",1,0)+IF(LEFT(N75,1)="-",1,0)))</f>
        <v>0</v>
      </c>
      <c r="R75" s="153"/>
      <c r="S75" s="154"/>
      <c r="T75" s="312"/>
      <c r="U75" s="321">
        <f t="shared" ref="U75:V84" si="44">+Y75+AA75+AC75+AE75+AG75</f>
        <v>22</v>
      </c>
      <c r="V75" s="322">
        <f t="shared" si="44"/>
        <v>9</v>
      </c>
      <c r="W75" s="323">
        <f t="shared" ref="W75:W84" si="45">+U75-V75</f>
        <v>13</v>
      </c>
      <c r="Y75" s="123">
        <f t="shared" ref="Y75:Y84" si="46">IF(F75="",0,IF(LEFT(F75,1)="-",ABS(F75),(IF(F75&gt;9,F75+2,11))))</f>
        <v>11</v>
      </c>
      <c r="Z75" s="124">
        <f t="shared" ref="Z75:Z80" si="47">IF(F75="",0,IF(LEFT(F75,1)="-",(IF(ABS(F75)&gt;9,(ABS(F75)+2),11)),F75))</f>
        <v>2</v>
      </c>
      <c r="AA75" s="123">
        <f t="shared" ref="AA75:AA84" si="48">IF(H75="",0,IF(LEFT(H75,1)="-",ABS(H75),(IF(H75&gt;9,H75+2,11))))</f>
        <v>11</v>
      </c>
      <c r="AB75" s="124">
        <f t="shared" ref="AB75:AB80" si="49">IF(H75="",0,IF(LEFT(H75,1)="-",(IF(ABS(H75)&gt;9,(ABS(H75)+2),11)),H75))</f>
        <v>7</v>
      </c>
      <c r="AC75" s="123">
        <f t="shared" ref="AC75:AC84" si="50">IF(J75="",0,IF(LEFT(J75,1)="-",ABS(J75),(IF(J75&gt;9,J75+2,11))))</f>
        <v>0</v>
      </c>
      <c r="AD75" s="124">
        <f t="shared" ref="AD75:AD80" si="51">IF(J75="",0,IF(LEFT(J75,1)="-",(IF(ABS(J75)&gt;9,(ABS(J75)+2),11)),J75))</f>
        <v>0</v>
      </c>
      <c r="AE75" s="123">
        <f t="shared" ref="AE75:AE84" si="52">IF(L75="",0,IF(LEFT(L75,1)="-",ABS(L75),(IF(L75&gt;9,L75+2,11))))</f>
        <v>0</v>
      </c>
      <c r="AF75" s="124">
        <f t="shared" ref="AF75:AF80" si="53">IF(L75="",0,IF(LEFT(L75,1)="-",(IF(ABS(L75)&gt;9,(ABS(L75)+2),11)),L75))</f>
        <v>0</v>
      </c>
      <c r="AG75" s="123">
        <f t="shared" ref="AG75:AG80" si="54">IF(N75="",0,IF(LEFT(N75,1)="-",ABS(N75),(IF(N75&gt;9,N75+2,11))))</f>
        <v>0</v>
      </c>
      <c r="AH75" s="124">
        <f t="shared" ref="AH75:AH80" si="55">IF(N75="",0,IF(LEFT(N75,1)="-",(IF(ABS(N75)&gt;9,(ABS(N75)+2),11)),N75))</f>
        <v>0</v>
      </c>
    </row>
    <row r="76" spans="1:34" ht="15.75">
      <c r="A76" s="316" t="s">
        <v>71</v>
      </c>
      <c r="B76" s="126" t="str">
        <f>IF(B69&gt;"",B69,"")</f>
        <v>Juha Julmala</v>
      </c>
      <c r="C76" s="113" t="str">
        <f>IF(B71&gt;"",B71,"")</f>
        <v>Masi Honkanen</v>
      </c>
      <c r="D76" s="324"/>
      <c r="E76" s="318"/>
      <c r="F76" s="128">
        <v>8</v>
      </c>
      <c r="G76" s="129"/>
      <c r="H76" s="128">
        <v>8</v>
      </c>
      <c r="I76" s="129"/>
      <c r="J76" s="128"/>
      <c r="K76" s="129"/>
      <c r="L76" s="128"/>
      <c r="M76" s="129"/>
      <c r="N76" s="128"/>
      <c r="O76" s="129"/>
      <c r="P76" s="319">
        <f t="shared" ref="P76:P84" si="56">IF(COUNTA(F76:N76)=0,"", COUNTIF(F76:N76,"&gt;=0"))</f>
        <v>2</v>
      </c>
      <c r="Q76" s="320">
        <f t="shared" ref="Q76:Q84" si="57">IF(COUNTA(F76:N76)=0,"",(IF(LEFT(F76,1)="-",1,0)+IF(LEFT(H76,1)="-",1,0)+IF(LEFT(J76,1)="-",1,0)+IF(LEFT(L76,1)="-",1,0)+IF(LEFT(N76,1)="-",1,0)))</f>
        <v>0</v>
      </c>
      <c r="R76" s="153"/>
      <c r="S76" s="154"/>
      <c r="T76" s="312"/>
      <c r="U76" s="325">
        <f t="shared" si="44"/>
        <v>22</v>
      </c>
      <c r="V76" s="326">
        <f t="shared" si="44"/>
        <v>16</v>
      </c>
      <c r="W76" s="327">
        <f t="shared" si="45"/>
        <v>6</v>
      </c>
      <c r="Y76" s="134">
        <f t="shared" si="46"/>
        <v>11</v>
      </c>
      <c r="Z76" s="135">
        <f t="shared" si="47"/>
        <v>8</v>
      </c>
      <c r="AA76" s="134">
        <f t="shared" si="48"/>
        <v>11</v>
      </c>
      <c r="AB76" s="135">
        <f t="shared" si="49"/>
        <v>8</v>
      </c>
      <c r="AC76" s="134">
        <f t="shared" si="50"/>
        <v>0</v>
      </c>
      <c r="AD76" s="135">
        <f t="shared" si="51"/>
        <v>0</v>
      </c>
      <c r="AE76" s="134">
        <f t="shared" si="52"/>
        <v>0</v>
      </c>
      <c r="AF76" s="135">
        <f t="shared" si="53"/>
        <v>0</v>
      </c>
      <c r="AG76" s="134">
        <f t="shared" si="54"/>
        <v>0</v>
      </c>
      <c r="AH76" s="135">
        <f t="shared" si="55"/>
        <v>0</v>
      </c>
    </row>
    <row r="77" spans="1:34" ht="16.5" thickBot="1">
      <c r="A77" s="316" t="s">
        <v>82</v>
      </c>
      <c r="B77" s="328" t="str">
        <f>IF(B70&gt;"",B70,"")</f>
        <v>Julius Rantala</v>
      </c>
      <c r="C77" s="329" t="str">
        <f>IF(B72&gt;"",B72,"")</f>
        <v>Eetu Nappari</v>
      </c>
      <c r="D77" s="330"/>
      <c r="E77" s="331"/>
      <c r="F77" s="139">
        <v>-7</v>
      </c>
      <c r="G77" s="140"/>
      <c r="H77" s="139">
        <v>-7</v>
      </c>
      <c r="I77" s="140"/>
      <c r="J77" s="139"/>
      <c r="K77" s="140"/>
      <c r="L77" s="139"/>
      <c r="M77" s="140"/>
      <c r="N77" s="139"/>
      <c r="O77" s="140"/>
      <c r="P77" s="319">
        <f t="shared" si="56"/>
        <v>0</v>
      </c>
      <c r="Q77" s="320">
        <f t="shared" si="57"/>
        <v>2</v>
      </c>
      <c r="R77" s="153"/>
      <c r="S77" s="154"/>
      <c r="T77" s="312"/>
      <c r="U77" s="325">
        <f t="shared" si="44"/>
        <v>14</v>
      </c>
      <c r="V77" s="326">
        <f t="shared" si="44"/>
        <v>22</v>
      </c>
      <c r="W77" s="327">
        <f t="shared" si="45"/>
        <v>-8</v>
      </c>
      <c r="Y77" s="134">
        <f t="shared" si="46"/>
        <v>7</v>
      </c>
      <c r="Z77" s="135">
        <f t="shared" si="47"/>
        <v>11</v>
      </c>
      <c r="AA77" s="134">
        <f t="shared" si="48"/>
        <v>7</v>
      </c>
      <c r="AB77" s="135">
        <f t="shared" si="49"/>
        <v>11</v>
      </c>
      <c r="AC77" s="134">
        <f t="shared" si="50"/>
        <v>0</v>
      </c>
      <c r="AD77" s="135">
        <f t="shared" si="51"/>
        <v>0</v>
      </c>
      <c r="AE77" s="134">
        <f t="shared" si="52"/>
        <v>0</v>
      </c>
      <c r="AF77" s="135">
        <f t="shared" si="53"/>
        <v>0</v>
      </c>
      <c r="AG77" s="134">
        <f t="shared" si="54"/>
        <v>0</v>
      </c>
      <c r="AH77" s="135">
        <f t="shared" si="55"/>
        <v>0</v>
      </c>
    </row>
    <row r="78" spans="1:34" ht="15.75">
      <c r="A78" s="316" t="s">
        <v>83</v>
      </c>
      <c r="B78" s="126" t="str">
        <f>IF(B68&gt;"",B68,"")</f>
        <v>Kai Asunmaa</v>
      </c>
      <c r="C78" s="113" t="str">
        <f>IF(B71&gt;"",B71,"")</f>
        <v>Masi Honkanen</v>
      </c>
      <c r="D78" s="317"/>
      <c r="E78" s="318"/>
      <c r="F78" s="143">
        <v>6</v>
      </c>
      <c r="G78" s="144"/>
      <c r="H78" s="143">
        <v>5</v>
      </c>
      <c r="I78" s="144"/>
      <c r="J78" s="143"/>
      <c r="K78" s="144"/>
      <c r="L78" s="143"/>
      <c r="M78" s="144"/>
      <c r="N78" s="143"/>
      <c r="O78" s="144"/>
      <c r="P78" s="319">
        <f t="shared" si="56"/>
        <v>2</v>
      </c>
      <c r="Q78" s="320">
        <f t="shared" si="57"/>
        <v>0</v>
      </c>
      <c r="R78" s="153"/>
      <c r="S78" s="154"/>
      <c r="T78" s="312"/>
      <c r="U78" s="325">
        <f t="shared" si="44"/>
        <v>22</v>
      </c>
      <c r="V78" s="326">
        <f t="shared" si="44"/>
        <v>11</v>
      </c>
      <c r="W78" s="327">
        <f t="shared" si="45"/>
        <v>11</v>
      </c>
      <c r="Y78" s="134">
        <f t="shared" si="46"/>
        <v>11</v>
      </c>
      <c r="Z78" s="135">
        <f t="shared" si="47"/>
        <v>6</v>
      </c>
      <c r="AA78" s="134">
        <f t="shared" si="48"/>
        <v>11</v>
      </c>
      <c r="AB78" s="135">
        <f t="shared" si="49"/>
        <v>5</v>
      </c>
      <c r="AC78" s="134">
        <f t="shared" si="50"/>
        <v>0</v>
      </c>
      <c r="AD78" s="135">
        <f t="shared" si="51"/>
        <v>0</v>
      </c>
      <c r="AE78" s="134">
        <f t="shared" si="52"/>
        <v>0</v>
      </c>
      <c r="AF78" s="135">
        <f t="shared" si="53"/>
        <v>0</v>
      </c>
      <c r="AG78" s="134">
        <f t="shared" si="54"/>
        <v>0</v>
      </c>
      <c r="AH78" s="135">
        <f t="shared" si="55"/>
        <v>0</v>
      </c>
    </row>
    <row r="79" spans="1:34" ht="15.75">
      <c r="A79" s="316" t="s">
        <v>84</v>
      </c>
      <c r="B79" s="126" t="str">
        <f>IF(B69&gt;"",B69,"")</f>
        <v>Juha Julmala</v>
      </c>
      <c r="C79" s="113" t="str">
        <f>IF(B72&gt;"",B72,"")</f>
        <v>Eetu Nappari</v>
      </c>
      <c r="D79" s="324"/>
      <c r="E79" s="318"/>
      <c r="F79" s="146">
        <v>-10</v>
      </c>
      <c r="G79" s="147"/>
      <c r="H79" s="146">
        <v>4</v>
      </c>
      <c r="I79" s="147"/>
      <c r="J79" s="146">
        <v>9</v>
      </c>
      <c r="K79" s="147"/>
      <c r="L79" s="148"/>
      <c r="M79" s="129"/>
      <c r="N79" s="148"/>
      <c r="O79" s="129"/>
      <c r="P79" s="319">
        <f t="shared" si="56"/>
        <v>2</v>
      </c>
      <c r="Q79" s="320">
        <f t="shared" si="57"/>
        <v>1</v>
      </c>
      <c r="R79" s="153"/>
      <c r="S79" s="154"/>
      <c r="T79" s="312"/>
      <c r="U79" s="325">
        <f t="shared" si="44"/>
        <v>32</v>
      </c>
      <c r="V79" s="326">
        <f t="shared" si="44"/>
        <v>25</v>
      </c>
      <c r="W79" s="327">
        <f t="shared" si="45"/>
        <v>7</v>
      </c>
      <c r="Y79" s="134">
        <f t="shared" si="46"/>
        <v>10</v>
      </c>
      <c r="Z79" s="135">
        <f t="shared" si="47"/>
        <v>12</v>
      </c>
      <c r="AA79" s="134">
        <f t="shared" si="48"/>
        <v>11</v>
      </c>
      <c r="AB79" s="135">
        <f t="shared" si="49"/>
        <v>4</v>
      </c>
      <c r="AC79" s="134">
        <f t="shared" si="50"/>
        <v>11</v>
      </c>
      <c r="AD79" s="135">
        <f t="shared" si="51"/>
        <v>9</v>
      </c>
      <c r="AE79" s="134">
        <f t="shared" si="52"/>
        <v>0</v>
      </c>
      <c r="AF79" s="135">
        <f t="shared" si="53"/>
        <v>0</v>
      </c>
      <c r="AG79" s="134">
        <f t="shared" si="54"/>
        <v>0</v>
      </c>
      <c r="AH79" s="135">
        <f t="shared" si="55"/>
        <v>0</v>
      </c>
    </row>
    <row r="80" spans="1:34" ht="16.5" thickBot="1">
      <c r="A80" s="316" t="s">
        <v>70</v>
      </c>
      <c r="B80" s="328" t="str">
        <f>IF(B68&gt;"",B68,"")</f>
        <v>Kai Asunmaa</v>
      </c>
      <c r="C80" s="329" t="str">
        <f>IF(B70&gt;"",B70,"")</f>
        <v>Julius Rantala</v>
      </c>
      <c r="D80" s="330"/>
      <c r="E80" s="331"/>
      <c r="F80" s="139">
        <v>5</v>
      </c>
      <c r="G80" s="140"/>
      <c r="H80" s="139">
        <v>5</v>
      </c>
      <c r="I80" s="140"/>
      <c r="J80" s="139"/>
      <c r="K80" s="140"/>
      <c r="L80" s="139"/>
      <c r="M80" s="140"/>
      <c r="N80" s="139"/>
      <c r="O80" s="140"/>
      <c r="P80" s="319">
        <f t="shared" si="56"/>
        <v>2</v>
      </c>
      <c r="Q80" s="320">
        <f t="shared" si="57"/>
        <v>0</v>
      </c>
      <c r="R80" s="153"/>
      <c r="S80" s="154"/>
      <c r="T80" s="312"/>
      <c r="U80" s="325">
        <f t="shared" si="44"/>
        <v>22</v>
      </c>
      <c r="V80" s="326">
        <f t="shared" si="44"/>
        <v>10</v>
      </c>
      <c r="W80" s="327">
        <f t="shared" si="45"/>
        <v>12</v>
      </c>
      <c r="Y80" s="149">
        <f t="shared" si="46"/>
        <v>11</v>
      </c>
      <c r="Z80" s="150">
        <f t="shared" si="47"/>
        <v>5</v>
      </c>
      <c r="AA80" s="149">
        <f t="shared" si="48"/>
        <v>11</v>
      </c>
      <c r="AB80" s="150">
        <f t="shared" si="49"/>
        <v>5</v>
      </c>
      <c r="AC80" s="149">
        <f t="shared" si="50"/>
        <v>0</v>
      </c>
      <c r="AD80" s="150">
        <f t="shared" si="51"/>
        <v>0</v>
      </c>
      <c r="AE80" s="149">
        <f t="shared" si="52"/>
        <v>0</v>
      </c>
      <c r="AF80" s="150">
        <f t="shared" si="53"/>
        <v>0</v>
      </c>
      <c r="AG80" s="149">
        <f t="shared" si="54"/>
        <v>0</v>
      </c>
      <c r="AH80" s="150">
        <f t="shared" si="55"/>
        <v>0</v>
      </c>
    </row>
    <row r="81" spans="1:34" ht="15.75">
      <c r="A81" s="316" t="s">
        <v>55</v>
      </c>
      <c r="B81" s="126" t="str">
        <f>IF(B71&gt;"",B71,"")</f>
        <v>Masi Honkanen</v>
      </c>
      <c r="C81" s="113" t="str">
        <f>IF(B72&gt;"",B72,"")</f>
        <v>Eetu Nappari</v>
      </c>
      <c r="D81" s="317"/>
      <c r="E81" s="318"/>
      <c r="F81" s="143">
        <v>5</v>
      </c>
      <c r="G81" s="144"/>
      <c r="H81" s="143">
        <v>5</v>
      </c>
      <c r="I81" s="144"/>
      <c r="J81" s="143"/>
      <c r="K81" s="144"/>
      <c r="L81" s="143"/>
      <c r="M81" s="144"/>
      <c r="N81" s="143"/>
      <c r="O81" s="144"/>
      <c r="P81" s="319">
        <f t="shared" si="56"/>
        <v>2</v>
      </c>
      <c r="Q81" s="320">
        <f t="shared" si="57"/>
        <v>0</v>
      </c>
      <c r="R81" s="153"/>
      <c r="S81" s="154"/>
      <c r="T81" s="312"/>
      <c r="U81" s="325">
        <f t="shared" si="44"/>
        <v>22</v>
      </c>
      <c r="V81" s="326">
        <f t="shared" si="44"/>
        <v>10</v>
      </c>
      <c r="W81" s="327">
        <f t="shared" si="45"/>
        <v>12</v>
      </c>
      <c r="Y81" s="123">
        <f t="shared" si="46"/>
        <v>11</v>
      </c>
      <c r="Z81" s="124">
        <f>IF(F81="",0,IF(LEFT(F81,1)="-",(IF(ABS(F81)&gt;9,(ABS(F81)+2),11)),F81))</f>
        <v>5</v>
      </c>
      <c r="AA81" s="123">
        <f t="shared" si="48"/>
        <v>11</v>
      </c>
      <c r="AB81" s="124">
        <f>IF(H81="",0,IF(LEFT(H81,1)="-",(IF(ABS(H81)&gt;9,(ABS(H81)+2),11)),H81))</f>
        <v>5</v>
      </c>
      <c r="AC81" s="123">
        <f t="shared" si="50"/>
        <v>0</v>
      </c>
      <c r="AD81" s="124">
        <f>IF(J81="",0,IF(LEFT(J81,1)="-",(IF(ABS(J81)&gt;9,(ABS(J81)+2),11)),J81))</f>
        <v>0</v>
      </c>
      <c r="AE81" s="123">
        <f t="shared" si="52"/>
        <v>0</v>
      </c>
      <c r="AF81" s="124">
        <f>IF(L81="",0,IF(LEFT(L81,1)="-",(IF(ABS(L81)&gt;9,(ABS(L81)+2),11)),L81))</f>
        <v>0</v>
      </c>
      <c r="AG81" s="123">
        <f>IF(N81="",0,IF(LEFT(N81,1)="-",ABS(N81),(IF(N81&gt;9,N81+2,11))))</f>
        <v>0</v>
      </c>
      <c r="AH81" s="124">
        <f>IF(N81="",0,IF(LEFT(N81,1)="-",(IF(ABS(N81)&gt;9,(ABS(N81)+2),11)),N81))</f>
        <v>0</v>
      </c>
    </row>
    <row r="82" spans="1:34" ht="15.75">
      <c r="A82" s="316" t="s">
        <v>73</v>
      </c>
      <c r="B82" s="126" t="str">
        <f>IF(B69&gt;"",B69,"")</f>
        <v>Juha Julmala</v>
      </c>
      <c r="C82" s="113" t="str">
        <f>IF(B70&gt;"",B70,"")</f>
        <v>Julius Rantala</v>
      </c>
      <c r="D82" s="324"/>
      <c r="E82" s="318"/>
      <c r="F82" s="146">
        <v>10</v>
      </c>
      <c r="G82" s="147"/>
      <c r="H82" s="146">
        <v>6</v>
      </c>
      <c r="I82" s="147"/>
      <c r="J82" s="146"/>
      <c r="K82" s="147"/>
      <c r="L82" s="148"/>
      <c r="M82" s="129"/>
      <c r="N82" s="148"/>
      <c r="O82" s="129"/>
      <c r="P82" s="319">
        <f t="shared" si="56"/>
        <v>2</v>
      </c>
      <c r="Q82" s="320">
        <f t="shared" si="57"/>
        <v>0</v>
      </c>
      <c r="R82" s="153"/>
      <c r="S82" s="154"/>
      <c r="T82" s="312"/>
      <c r="U82" s="325">
        <f t="shared" si="44"/>
        <v>23</v>
      </c>
      <c r="V82" s="326">
        <f t="shared" si="44"/>
        <v>16</v>
      </c>
      <c r="W82" s="327">
        <f t="shared" si="45"/>
        <v>7</v>
      </c>
      <c r="Y82" s="134">
        <f t="shared" si="46"/>
        <v>12</v>
      </c>
      <c r="Z82" s="135">
        <f>IF(F82="",0,IF(LEFT(F82,1)="-",(IF(ABS(F82)&gt;9,(ABS(F82)+2),11)),F82))</f>
        <v>10</v>
      </c>
      <c r="AA82" s="134">
        <f t="shared" si="48"/>
        <v>11</v>
      </c>
      <c r="AB82" s="135">
        <f>IF(H82="",0,IF(LEFT(H82,1)="-",(IF(ABS(H82)&gt;9,(ABS(H82)+2),11)),H82))</f>
        <v>6</v>
      </c>
      <c r="AC82" s="134">
        <f t="shared" si="50"/>
        <v>0</v>
      </c>
      <c r="AD82" s="135">
        <f>IF(J82="",0,IF(LEFT(J82,1)="-",(IF(ABS(J82)&gt;9,(ABS(J82)+2),11)),J82))</f>
        <v>0</v>
      </c>
      <c r="AE82" s="134">
        <f t="shared" si="52"/>
        <v>0</v>
      </c>
      <c r="AF82" s="135">
        <f>IF(L82="",0,IF(LEFT(L82,1)="-",(IF(ABS(L82)&gt;9,(ABS(L82)+2),11)),L82))</f>
        <v>0</v>
      </c>
      <c r="AG82" s="134">
        <f>IF(N82="",0,IF(LEFT(N82,1)="-",ABS(N82),(IF(N82&gt;9,N82+2,11))))</f>
        <v>0</v>
      </c>
      <c r="AH82" s="135">
        <f>IF(N82="",0,IF(LEFT(N82,1)="-",(IF(ABS(N82)&gt;9,(ABS(N82)+2),11)),N82))</f>
        <v>0</v>
      </c>
    </row>
    <row r="83" spans="1:34" ht="16.5" thickBot="1">
      <c r="A83" s="316" t="s">
        <v>85</v>
      </c>
      <c r="B83" s="328" t="str">
        <f>IF(B70&gt;"",B70,"")</f>
        <v>Julius Rantala</v>
      </c>
      <c r="C83" s="329" t="str">
        <f>IF(B71&gt;"",B71,"")</f>
        <v>Masi Honkanen</v>
      </c>
      <c r="D83" s="330"/>
      <c r="E83" s="331"/>
      <c r="F83" s="139">
        <v>-5</v>
      </c>
      <c r="G83" s="140"/>
      <c r="H83" s="139">
        <v>-9</v>
      </c>
      <c r="I83" s="140"/>
      <c r="J83" s="139"/>
      <c r="K83" s="140"/>
      <c r="L83" s="139"/>
      <c r="M83" s="140"/>
      <c r="N83" s="139"/>
      <c r="O83" s="140"/>
      <c r="P83" s="319">
        <f t="shared" si="56"/>
        <v>0</v>
      </c>
      <c r="Q83" s="320">
        <f t="shared" si="57"/>
        <v>2</v>
      </c>
      <c r="R83" s="153"/>
      <c r="S83" s="154"/>
      <c r="T83" s="312"/>
      <c r="U83" s="325">
        <f t="shared" si="44"/>
        <v>14</v>
      </c>
      <c r="V83" s="326">
        <f t="shared" si="44"/>
        <v>22</v>
      </c>
      <c r="W83" s="327">
        <f t="shared" si="45"/>
        <v>-8</v>
      </c>
      <c r="Y83" s="134">
        <f t="shared" si="46"/>
        <v>5</v>
      </c>
      <c r="Z83" s="135">
        <f>IF(F83="",0,IF(LEFT(F83,1)="-",(IF(ABS(F83)&gt;9,(ABS(F83)+2),11)),F83))</f>
        <v>11</v>
      </c>
      <c r="AA83" s="134">
        <f t="shared" si="48"/>
        <v>9</v>
      </c>
      <c r="AB83" s="135">
        <f>IF(H83="",0,IF(LEFT(H83,1)="-",(IF(ABS(H83)&gt;9,(ABS(H83)+2),11)),H83))</f>
        <v>11</v>
      </c>
      <c r="AC83" s="134">
        <f t="shared" si="50"/>
        <v>0</v>
      </c>
      <c r="AD83" s="135">
        <f>IF(J83="",0,IF(LEFT(J83,1)="-",(IF(ABS(J83)&gt;9,(ABS(J83)+2),11)),J83))</f>
        <v>0</v>
      </c>
      <c r="AE83" s="134">
        <f t="shared" si="52"/>
        <v>0</v>
      </c>
      <c r="AF83" s="135">
        <f>IF(L83="",0,IF(LEFT(L83,1)="-",(IF(ABS(L83)&gt;9,(ABS(L83)+2),11)),L83))</f>
        <v>0</v>
      </c>
      <c r="AG83" s="134">
        <f>IF(N83="",0,IF(LEFT(N83,1)="-",ABS(N83),(IF(N83&gt;9,N83+2,11))))</f>
        <v>0</v>
      </c>
      <c r="AH83" s="135">
        <f>IF(N83="",0,IF(LEFT(N83,1)="-",(IF(ABS(N83)&gt;9,(ABS(N83)+2),11)),N83))</f>
        <v>0</v>
      </c>
    </row>
    <row r="84" spans="1:34" ht="16.5" thickBot="1">
      <c r="A84" s="332" t="s">
        <v>74</v>
      </c>
      <c r="B84" s="246" t="str">
        <f>IF(B68&gt;"",B68,"")</f>
        <v>Kai Asunmaa</v>
      </c>
      <c r="C84" s="247" t="str">
        <f>IF(B69&gt;"",B69,"")</f>
        <v>Juha Julmala</v>
      </c>
      <c r="D84" s="333"/>
      <c r="E84" s="334"/>
      <c r="F84" s="335">
        <v>-9</v>
      </c>
      <c r="G84" s="336"/>
      <c r="H84" s="335">
        <v>-9</v>
      </c>
      <c r="I84" s="336"/>
      <c r="J84" s="335"/>
      <c r="K84" s="336"/>
      <c r="L84" s="335"/>
      <c r="M84" s="336"/>
      <c r="N84" s="335"/>
      <c r="O84" s="336"/>
      <c r="P84" s="337">
        <f t="shared" si="56"/>
        <v>0</v>
      </c>
      <c r="Q84" s="338">
        <f t="shared" si="57"/>
        <v>2</v>
      </c>
      <c r="R84" s="163"/>
      <c r="S84" s="164"/>
      <c r="T84" s="312"/>
      <c r="U84" s="339">
        <f t="shared" si="44"/>
        <v>18</v>
      </c>
      <c r="V84" s="340">
        <f t="shared" si="44"/>
        <v>22</v>
      </c>
      <c r="W84" s="341">
        <f t="shared" si="45"/>
        <v>-4</v>
      </c>
      <c r="Y84" s="134">
        <f t="shared" si="46"/>
        <v>9</v>
      </c>
      <c r="Z84" s="135">
        <f>IF(F84="",0,IF(LEFT(F84,1)="-",(IF(ABS(F84)&gt;9,(ABS(F84)+2),11)),F84))</f>
        <v>11</v>
      </c>
      <c r="AA84" s="134">
        <f t="shared" si="48"/>
        <v>9</v>
      </c>
      <c r="AB84" s="135">
        <f>IF(H84="",0,IF(LEFT(H84,1)="-",(IF(ABS(H84)&gt;9,(ABS(H84)+2),11)),H84))</f>
        <v>11</v>
      </c>
      <c r="AC84" s="134">
        <f t="shared" si="50"/>
        <v>0</v>
      </c>
      <c r="AD84" s="135">
        <f>IF(J84="",0,IF(LEFT(J84,1)="-",(IF(ABS(J84)&gt;9,(ABS(J84)+2),11)),J84))</f>
        <v>0</v>
      </c>
      <c r="AE84" s="134">
        <f t="shared" si="52"/>
        <v>0</v>
      </c>
      <c r="AF84" s="135">
        <f>IF(L84="",0,IF(LEFT(L84,1)="-",(IF(ABS(L84)&gt;9,(ABS(L84)+2),11)),L84))</f>
        <v>0</v>
      </c>
      <c r="AG84" s="134">
        <f>IF(N84="",0,IF(LEFT(N84,1)="-",ABS(N84),(IF(N84&gt;9,N84+2,11))))</f>
        <v>0</v>
      </c>
      <c r="AH84" s="135">
        <f>IF(N84="",0,IF(LEFT(N84,1)="-",(IF(ABS(N84)&gt;9,(ABS(N84)+2),11)),N84))</f>
        <v>0</v>
      </c>
    </row>
    <row r="85" spans="1:34" ht="15.75" thickTop="1"/>
    <row r="91" spans="1:34">
      <c r="A91" s="342"/>
      <c r="B91" s="355" t="s">
        <v>91</v>
      </c>
      <c r="C91" s="394" t="s">
        <v>92</v>
      </c>
      <c r="D91" s="395"/>
      <c r="E91" s="396"/>
      <c r="F91" s="394" t="s">
        <v>93</v>
      </c>
      <c r="G91" s="396"/>
      <c r="H91" s="356"/>
      <c r="I91" s="357"/>
      <c r="J91" s="357"/>
      <c r="K91" s="358"/>
      <c r="L91" s="345"/>
      <c r="P91" s="345"/>
      <c r="Q91" s="345"/>
      <c r="R91" s="345"/>
    </row>
    <row r="92" spans="1:34">
      <c r="A92" s="346" t="s">
        <v>8</v>
      </c>
      <c r="B92" s="359" t="s">
        <v>94</v>
      </c>
      <c r="C92" s="399" t="s">
        <v>69</v>
      </c>
      <c r="D92" s="401"/>
      <c r="E92" s="400"/>
      <c r="F92" s="399" t="s">
        <v>21</v>
      </c>
      <c r="G92" s="400"/>
      <c r="H92" s="404"/>
      <c r="I92" s="405"/>
      <c r="J92" s="405"/>
      <c r="K92" s="406"/>
      <c r="L92" s="362" t="s">
        <v>69</v>
      </c>
      <c r="M92" s="354"/>
      <c r="N92" s="354"/>
      <c r="O92" s="354"/>
      <c r="P92" s="345"/>
      <c r="Q92" s="345"/>
      <c r="R92" s="345"/>
    </row>
    <row r="93" spans="1:34">
      <c r="A93" s="346" t="s">
        <v>9</v>
      </c>
      <c r="B93" s="359"/>
      <c r="C93" s="399"/>
      <c r="D93" s="401"/>
      <c r="E93" s="400"/>
      <c r="F93" s="399"/>
      <c r="G93" s="400"/>
      <c r="H93" s="407"/>
      <c r="I93" s="408"/>
      <c r="J93" s="408"/>
      <c r="K93" s="409"/>
      <c r="L93" s="385" t="s">
        <v>128</v>
      </c>
      <c r="M93" s="386"/>
      <c r="N93" s="386"/>
      <c r="O93" s="416"/>
      <c r="P93" s="362" t="s">
        <v>69</v>
      </c>
      <c r="Q93" s="354"/>
      <c r="R93" s="354"/>
      <c r="S93" s="354"/>
      <c r="T93" s="345"/>
      <c r="U93" s="345"/>
    </row>
    <row r="94" spans="1:34" ht="15" customHeight="1">
      <c r="A94" s="342" t="s">
        <v>10</v>
      </c>
      <c r="B94" s="342"/>
      <c r="C94" s="418"/>
      <c r="D94" s="419"/>
      <c r="E94" s="419"/>
      <c r="F94" s="394"/>
      <c r="G94" s="396"/>
      <c r="H94" s="364"/>
      <c r="I94" s="360"/>
      <c r="J94" s="360"/>
      <c r="K94" s="403"/>
      <c r="L94" s="388"/>
      <c r="M94" s="389"/>
      <c r="N94" s="389"/>
      <c r="O94" s="389"/>
      <c r="P94" s="385" t="s">
        <v>129</v>
      </c>
      <c r="Q94" s="386"/>
      <c r="R94" s="386"/>
      <c r="S94" s="416"/>
      <c r="T94" s="345"/>
      <c r="U94" s="345"/>
    </row>
    <row r="95" spans="1:34">
      <c r="A95" s="342" t="s">
        <v>11</v>
      </c>
      <c r="B95" s="355" t="s">
        <v>130</v>
      </c>
      <c r="C95" s="394" t="s">
        <v>89</v>
      </c>
      <c r="D95" s="395"/>
      <c r="E95" s="396"/>
      <c r="F95" s="394" t="s">
        <v>26</v>
      </c>
      <c r="G95" s="396"/>
      <c r="H95" s="375"/>
      <c r="I95" s="376"/>
      <c r="J95" s="376"/>
      <c r="K95" s="382"/>
      <c r="L95" s="364" t="s">
        <v>89</v>
      </c>
      <c r="M95" s="360"/>
      <c r="N95" s="360"/>
      <c r="O95" s="360"/>
      <c r="P95" s="384"/>
      <c r="Q95" s="384"/>
      <c r="R95" s="384"/>
      <c r="S95" s="391"/>
      <c r="T95" s="362" t="s">
        <v>69</v>
      </c>
      <c r="U95" s="354"/>
      <c r="V95" s="354"/>
      <c r="W95" s="354"/>
      <c r="X95" s="345"/>
    </row>
    <row r="96" spans="1:34" ht="15" customHeight="1">
      <c r="A96" s="346" t="s">
        <v>12</v>
      </c>
      <c r="B96" s="359" t="s">
        <v>96</v>
      </c>
      <c r="C96" s="399" t="s">
        <v>116</v>
      </c>
      <c r="D96" s="401"/>
      <c r="E96" s="400"/>
      <c r="F96" s="399" t="s">
        <v>117</v>
      </c>
      <c r="G96" s="400"/>
      <c r="H96" s="410" t="s">
        <v>131</v>
      </c>
      <c r="I96" s="411"/>
      <c r="J96" s="411"/>
      <c r="K96" s="412"/>
      <c r="L96" s="375" t="s">
        <v>116</v>
      </c>
      <c r="M96" s="376"/>
      <c r="N96" s="376"/>
      <c r="O96" s="376"/>
      <c r="P96" s="384"/>
      <c r="Q96" s="384"/>
      <c r="R96" s="384"/>
      <c r="S96" s="384"/>
      <c r="T96" s="385" t="s">
        <v>148</v>
      </c>
      <c r="U96" s="386"/>
      <c r="V96" s="386"/>
      <c r="W96" s="416"/>
      <c r="X96" s="345"/>
    </row>
    <row r="97" spans="1:27">
      <c r="A97" s="346" t="s">
        <v>13</v>
      </c>
      <c r="B97" s="359" t="s">
        <v>99</v>
      </c>
      <c r="C97" s="399" t="s">
        <v>80</v>
      </c>
      <c r="D97" s="401"/>
      <c r="E97" s="400"/>
      <c r="F97" s="399" t="s">
        <v>26</v>
      </c>
      <c r="G97" s="400"/>
      <c r="H97" s="413"/>
      <c r="I97" s="414"/>
      <c r="J97" s="414"/>
      <c r="K97" s="415"/>
      <c r="L97" s="385" t="s">
        <v>132</v>
      </c>
      <c r="M97" s="386"/>
      <c r="N97" s="386"/>
      <c r="O97" s="386"/>
      <c r="P97" s="388"/>
      <c r="Q97" s="389"/>
      <c r="R97" s="389"/>
      <c r="S97" s="389"/>
      <c r="T97" s="383"/>
      <c r="U97" s="384"/>
      <c r="V97" s="384"/>
      <c r="W97" s="391"/>
      <c r="X97" s="345"/>
    </row>
    <row r="98" spans="1:27">
      <c r="A98" s="342" t="s">
        <v>104</v>
      </c>
      <c r="B98" s="355"/>
      <c r="C98" s="394"/>
      <c r="D98" s="395"/>
      <c r="E98" s="396"/>
      <c r="F98" s="394"/>
      <c r="G98" s="396"/>
      <c r="H98" s="364"/>
      <c r="I98" s="360"/>
      <c r="J98" s="360"/>
      <c r="K98" s="403"/>
      <c r="L98" s="388"/>
      <c r="M98" s="389"/>
      <c r="N98" s="389"/>
      <c r="O98" s="390"/>
      <c r="P98" s="364" t="s">
        <v>116</v>
      </c>
      <c r="Q98" s="360"/>
      <c r="R98" s="360"/>
      <c r="S98" s="360"/>
      <c r="T98" s="384"/>
      <c r="U98" s="384"/>
      <c r="V98" s="384"/>
      <c r="W98" s="391"/>
      <c r="X98" s="345"/>
    </row>
    <row r="99" spans="1:27">
      <c r="A99" s="342" t="s">
        <v>105</v>
      </c>
      <c r="B99" s="355" t="s">
        <v>133</v>
      </c>
      <c r="C99" s="420" t="s">
        <v>20</v>
      </c>
      <c r="D99" s="421"/>
      <c r="E99" s="422"/>
      <c r="F99" s="394" t="s">
        <v>21</v>
      </c>
      <c r="G99" s="396"/>
      <c r="H99" s="375"/>
      <c r="I99" s="376"/>
      <c r="J99" s="376"/>
      <c r="K99" s="382"/>
      <c r="L99" s="364" t="s">
        <v>20</v>
      </c>
      <c r="M99" s="360"/>
      <c r="N99" s="360"/>
      <c r="O99" s="360"/>
      <c r="P99" s="345"/>
      <c r="Q99" s="154"/>
      <c r="R99" s="154"/>
      <c r="S99" s="154"/>
      <c r="T99" s="384"/>
      <c r="U99" s="384"/>
      <c r="V99" s="384"/>
      <c r="W99" s="391"/>
      <c r="X99" s="375" t="s">
        <v>111</v>
      </c>
      <c r="Y99" s="376"/>
      <c r="Z99" s="382"/>
      <c r="AA99" s="393"/>
    </row>
    <row r="100" spans="1:27">
      <c r="A100" s="402"/>
      <c r="B100" s="402"/>
      <c r="C100" s="345"/>
      <c r="D100" s="423"/>
      <c r="E100" s="423"/>
      <c r="F100" s="345"/>
      <c r="G100" s="423"/>
      <c r="H100" s="417"/>
      <c r="L100" s="345"/>
      <c r="P100" s="345"/>
      <c r="Q100" s="154"/>
      <c r="R100" s="154"/>
      <c r="S100" s="154"/>
      <c r="T100" s="384"/>
      <c r="U100" s="384"/>
      <c r="V100" s="384"/>
      <c r="W100" s="391"/>
      <c r="X100" s="362" t="s">
        <v>21</v>
      </c>
      <c r="Y100" s="354"/>
      <c r="Z100" s="354"/>
      <c r="AA100" s="393"/>
    </row>
    <row r="101" spans="1:27">
      <c r="A101" s="346" t="s">
        <v>134</v>
      </c>
      <c r="B101" s="359" t="s">
        <v>100</v>
      </c>
      <c r="C101" s="399" t="s">
        <v>114</v>
      </c>
      <c r="D101" s="401"/>
      <c r="E101" s="400"/>
      <c r="F101" s="399" t="s">
        <v>23</v>
      </c>
      <c r="G101" s="400"/>
      <c r="H101" s="404"/>
      <c r="I101" s="405"/>
      <c r="J101" s="405"/>
      <c r="K101" s="406"/>
      <c r="L101" s="362" t="s">
        <v>114</v>
      </c>
      <c r="M101" s="354"/>
      <c r="N101" s="354"/>
      <c r="O101" s="354"/>
      <c r="P101" s="345"/>
      <c r="Q101" s="154"/>
      <c r="R101" s="154"/>
      <c r="S101" s="154"/>
      <c r="T101" s="384"/>
      <c r="U101" s="384"/>
      <c r="V101" s="384"/>
      <c r="W101" s="391"/>
      <c r="X101" s="345"/>
    </row>
    <row r="102" spans="1:27">
      <c r="A102" s="346" t="s">
        <v>135</v>
      </c>
      <c r="B102" s="359"/>
      <c r="C102" s="399"/>
      <c r="D102" s="401"/>
      <c r="E102" s="400"/>
      <c r="F102" s="399"/>
      <c r="G102" s="400"/>
      <c r="H102" s="407"/>
      <c r="I102" s="408"/>
      <c r="J102" s="408"/>
      <c r="K102" s="409"/>
      <c r="L102" s="385" t="s">
        <v>136</v>
      </c>
      <c r="M102" s="386"/>
      <c r="N102" s="386"/>
      <c r="O102" s="416"/>
      <c r="P102" s="375" t="s">
        <v>114</v>
      </c>
      <c r="Q102" s="376"/>
      <c r="R102" s="376"/>
      <c r="S102" s="376"/>
      <c r="T102" s="384"/>
      <c r="U102" s="384"/>
      <c r="V102" s="384"/>
      <c r="W102" s="391"/>
      <c r="X102" s="345"/>
    </row>
    <row r="103" spans="1:27" ht="15" customHeight="1">
      <c r="A103" s="342" t="s">
        <v>137</v>
      </c>
      <c r="B103" s="355" t="s">
        <v>102</v>
      </c>
      <c r="C103" s="394" t="s">
        <v>112</v>
      </c>
      <c r="D103" s="395"/>
      <c r="E103" s="396"/>
      <c r="F103" s="394" t="s">
        <v>110</v>
      </c>
      <c r="G103" s="396"/>
      <c r="H103" s="385" t="s">
        <v>138</v>
      </c>
      <c r="I103" s="386"/>
      <c r="J103" s="386"/>
      <c r="K103" s="416"/>
      <c r="L103" s="388"/>
      <c r="M103" s="389"/>
      <c r="N103" s="389"/>
      <c r="O103" s="389"/>
      <c r="P103" s="385" t="s">
        <v>139</v>
      </c>
      <c r="Q103" s="386"/>
      <c r="R103" s="386"/>
      <c r="S103" s="386"/>
      <c r="T103" s="383"/>
      <c r="U103" s="384"/>
      <c r="V103" s="384"/>
      <c r="W103" s="391"/>
      <c r="X103" s="345"/>
    </row>
    <row r="104" spans="1:27">
      <c r="A104" s="342" t="s">
        <v>140</v>
      </c>
      <c r="B104" s="355" t="s">
        <v>141</v>
      </c>
      <c r="C104" s="394" t="s">
        <v>90</v>
      </c>
      <c r="D104" s="395"/>
      <c r="E104" s="396"/>
      <c r="F104" s="394" t="s">
        <v>21</v>
      </c>
      <c r="G104" s="396"/>
      <c r="H104" s="388"/>
      <c r="I104" s="389"/>
      <c r="J104" s="389"/>
      <c r="K104" s="390"/>
      <c r="L104" s="364" t="s">
        <v>112</v>
      </c>
      <c r="M104" s="360"/>
      <c r="N104" s="360"/>
      <c r="O104" s="360"/>
      <c r="P104" s="384"/>
      <c r="Q104" s="384"/>
      <c r="R104" s="384"/>
      <c r="S104" s="384"/>
      <c r="T104" s="388"/>
      <c r="U104" s="389"/>
      <c r="V104" s="389"/>
      <c r="W104" s="390"/>
      <c r="X104" s="345"/>
    </row>
    <row r="105" spans="1:27">
      <c r="A105" s="346" t="s">
        <v>142</v>
      </c>
      <c r="B105" s="359" t="s">
        <v>143</v>
      </c>
      <c r="C105" s="399" t="s">
        <v>108</v>
      </c>
      <c r="D105" s="401"/>
      <c r="E105" s="400"/>
      <c r="F105" s="399" t="s">
        <v>26</v>
      </c>
      <c r="G105" s="400"/>
      <c r="H105" s="404"/>
      <c r="I105" s="405"/>
      <c r="J105" s="405"/>
      <c r="K105" s="406"/>
      <c r="L105" s="375" t="s">
        <v>108</v>
      </c>
      <c r="M105" s="376"/>
      <c r="N105" s="376"/>
      <c r="O105" s="376"/>
      <c r="P105" s="384"/>
      <c r="Q105" s="384"/>
      <c r="R105" s="384"/>
      <c r="S105" s="391"/>
      <c r="T105" s="364" t="s">
        <v>111</v>
      </c>
      <c r="U105" s="360"/>
      <c r="V105" s="360"/>
      <c r="W105" s="360"/>
      <c r="X105" s="345"/>
    </row>
    <row r="106" spans="1:27">
      <c r="A106" s="346" t="s">
        <v>144</v>
      </c>
      <c r="B106" s="359"/>
      <c r="C106" s="399"/>
      <c r="D106" s="401"/>
      <c r="E106" s="400"/>
      <c r="F106" s="399"/>
      <c r="G106" s="400"/>
      <c r="H106" s="407"/>
      <c r="I106" s="408"/>
      <c r="J106" s="408"/>
      <c r="K106" s="409"/>
      <c r="L106" s="385" t="s">
        <v>145</v>
      </c>
      <c r="M106" s="386"/>
      <c r="N106" s="386"/>
      <c r="O106" s="386"/>
      <c r="P106" s="388"/>
      <c r="Q106" s="389"/>
      <c r="R106" s="389"/>
      <c r="S106" s="390"/>
      <c r="T106" s="345"/>
      <c r="X106" s="345"/>
    </row>
    <row r="107" spans="1:27">
      <c r="A107" s="342" t="s">
        <v>146</v>
      </c>
      <c r="B107" s="355"/>
      <c r="C107" s="394"/>
      <c r="D107" s="395"/>
      <c r="E107" s="396"/>
      <c r="F107" s="394"/>
      <c r="G107" s="396"/>
      <c r="H107" s="364"/>
      <c r="I107" s="360"/>
      <c r="J107" s="360"/>
      <c r="K107" s="403"/>
      <c r="L107" s="388"/>
      <c r="M107" s="389"/>
      <c r="N107" s="389"/>
      <c r="O107" s="390"/>
      <c r="P107" s="364" t="s">
        <v>111</v>
      </c>
      <c r="Q107" s="360"/>
      <c r="R107" s="360"/>
      <c r="S107" s="360"/>
      <c r="T107" s="345"/>
      <c r="U107" s="345"/>
    </row>
    <row r="108" spans="1:27">
      <c r="A108" s="342" t="s">
        <v>147</v>
      </c>
      <c r="B108" s="355" t="s">
        <v>106</v>
      </c>
      <c r="C108" s="394" t="s">
        <v>111</v>
      </c>
      <c r="D108" s="395"/>
      <c r="E108" s="396"/>
      <c r="F108" s="394" t="s">
        <v>21</v>
      </c>
      <c r="G108" s="396"/>
      <c r="H108" s="375"/>
      <c r="I108" s="376"/>
      <c r="J108" s="376"/>
      <c r="K108" s="382"/>
      <c r="L108" s="364" t="s">
        <v>111</v>
      </c>
      <c r="M108" s="360"/>
      <c r="N108" s="360"/>
      <c r="O108" s="360"/>
      <c r="P108" s="345"/>
      <c r="Q108" s="345"/>
      <c r="R108" s="345"/>
    </row>
  </sheetData>
  <mergeCells count="354">
    <mergeCell ref="P107:S107"/>
    <mergeCell ref="T95:W95"/>
    <mergeCell ref="T96:W104"/>
    <mergeCell ref="T105:W105"/>
    <mergeCell ref="X99:Z99"/>
    <mergeCell ref="X100:Z100"/>
    <mergeCell ref="L102:O103"/>
    <mergeCell ref="L104:O104"/>
    <mergeCell ref="L105:O105"/>
    <mergeCell ref="L106:O107"/>
    <mergeCell ref="L108:O108"/>
    <mergeCell ref="P93:S93"/>
    <mergeCell ref="P94:S97"/>
    <mergeCell ref="P98:S98"/>
    <mergeCell ref="P102:S102"/>
    <mergeCell ref="P103:S106"/>
    <mergeCell ref="H103:K104"/>
    <mergeCell ref="H105:K106"/>
    <mergeCell ref="H107:K108"/>
    <mergeCell ref="L92:O92"/>
    <mergeCell ref="L93:O94"/>
    <mergeCell ref="L95:O95"/>
    <mergeCell ref="L96:O96"/>
    <mergeCell ref="L97:O98"/>
    <mergeCell ref="L99:O99"/>
    <mergeCell ref="L101:O101"/>
    <mergeCell ref="H91:K91"/>
    <mergeCell ref="H92:K93"/>
    <mergeCell ref="H94:K95"/>
    <mergeCell ref="H96:K97"/>
    <mergeCell ref="H98:K99"/>
    <mergeCell ref="H101:K102"/>
    <mergeCell ref="F103:G103"/>
    <mergeCell ref="F104:G104"/>
    <mergeCell ref="F105:G105"/>
    <mergeCell ref="F106:G106"/>
    <mergeCell ref="F107:G107"/>
    <mergeCell ref="F108:G108"/>
    <mergeCell ref="F96:G96"/>
    <mergeCell ref="F97:G97"/>
    <mergeCell ref="F98:G98"/>
    <mergeCell ref="F99:G99"/>
    <mergeCell ref="F101:G101"/>
    <mergeCell ref="F102:G102"/>
    <mergeCell ref="C104:E104"/>
    <mergeCell ref="C105:E105"/>
    <mergeCell ref="C106:E106"/>
    <mergeCell ref="C107:E107"/>
    <mergeCell ref="C108:E108"/>
    <mergeCell ref="F91:G91"/>
    <mergeCell ref="F92:G92"/>
    <mergeCell ref="F93:G93"/>
    <mergeCell ref="F94:G94"/>
    <mergeCell ref="F95:G95"/>
    <mergeCell ref="C97:E97"/>
    <mergeCell ref="C98:E98"/>
    <mergeCell ref="C101:E101"/>
    <mergeCell ref="C102:E102"/>
    <mergeCell ref="C103:E103"/>
    <mergeCell ref="C91:E91"/>
    <mergeCell ref="C92:E92"/>
    <mergeCell ref="C93:E93"/>
    <mergeCell ref="C94:E94"/>
    <mergeCell ref="C95:E95"/>
    <mergeCell ref="C96:E96"/>
    <mergeCell ref="F84:G84"/>
    <mergeCell ref="H84:I84"/>
    <mergeCell ref="J84:K84"/>
    <mergeCell ref="L84:M84"/>
    <mergeCell ref="N84:O84"/>
    <mergeCell ref="F82:G82"/>
    <mergeCell ref="H82:I82"/>
    <mergeCell ref="J82:K82"/>
    <mergeCell ref="L82:M82"/>
    <mergeCell ref="N82:O82"/>
    <mergeCell ref="F83:G83"/>
    <mergeCell ref="H83:I83"/>
    <mergeCell ref="J83:K83"/>
    <mergeCell ref="L83:M83"/>
    <mergeCell ref="N83:O83"/>
    <mergeCell ref="F80:G80"/>
    <mergeCell ref="H80:I80"/>
    <mergeCell ref="J80:K80"/>
    <mergeCell ref="L80:M80"/>
    <mergeCell ref="N80:O80"/>
    <mergeCell ref="F81:G81"/>
    <mergeCell ref="H81:I81"/>
    <mergeCell ref="J81:K81"/>
    <mergeCell ref="L81:M81"/>
    <mergeCell ref="N81:O81"/>
    <mergeCell ref="F78:G78"/>
    <mergeCell ref="H78:I78"/>
    <mergeCell ref="J78:K78"/>
    <mergeCell ref="L78:M78"/>
    <mergeCell ref="N78:O78"/>
    <mergeCell ref="F79:G79"/>
    <mergeCell ref="H79:I79"/>
    <mergeCell ref="J79:K79"/>
    <mergeCell ref="L79:M79"/>
    <mergeCell ref="N79:O79"/>
    <mergeCell ref="F76:G76"/>
    <mergeCell ref="H76:I76"/>
    <mergeCell ref="J76:K76"/>
    <mergeCell ref="L76:M76"/>
    <mergeCell ref="N76:O76"/>
    <mergeCell ref="F77:G77"/>
    <mergeCell ref="H77:I77"/>
    <mergeCell ref="J77:K77"/>
    <mergeCell ref="L77:M77"/>
    <mergeCell ref="N77:O77"/>
    <mergeCell ref="U74:V74"/>
    <mergeCell ref="F75:G75"/>
    <mergeCell ref="H75:I75"/>
    <mergeCell ref="J75:K75"/>
    <mergeCell ref="L75:M75"/>
    <mergeCell ref="N75:O75"/>
    <mergeCell ref="F74:G74"/>
    <mergeCell ref="H74:I74"/>
    <mergeCell ref="J74:K74"/>
    <mergeCell ref="L74:M74"/>
    <mergeCell ref="N74:O74"/>
    <mergeCell ref="P74:Q74"/>
    <mergeCell ref="R67:S67"/>
    <mergeCell ref="R68:S68"/>
    <mergeCell ref="R69:S69"/>
    <mergeCell ref="R70:S70"/>
    <mergeCell ref="R71:S71"/>
    <mergeCell ref="R72:S72"/>
    <mergeCell ref="D67:E67"/>
    <mergeCell ref="F67:G67"/>
    <mergeCell ref="H67:I67"/>
    <mergeCell ref="J67:K67"/>
    <mergeCell ref="L67:M67"/>
    <mergeCell ref="P67:Q67"/>
    <mergeCell ref="J65:M65"/>
    <mergeCell ref="N65:P65"/>
    <mergeCell ref="Q65:S65"/>
    <mergeCell ref="D66:F66"/>
    <mergeCell ref="G66:I66"/>
    <mergeCell ref="J66:M66"/>
    <mergeCell ref="N66:P66"/>
    <mergeCell ref="Q66:S66"/>
    <mergeCell ref="F62:G62"/>
    <mergeCell ref="H62:I62"/>
    <mergeCell ref="J62:K62"/>
    <mergeCell ref="L62:M62"/>
    <mergeCell ref="N62:O62"/>
    <mergeCell ref="F63:G63"/>
    <mergeCell ref="H63:I63"/>
    <mergeCell ref="J63:K63"/>
    <mergeCell ref="L63:M63"/>
    <mergeCell ref="N63:O63"/>
    <mergeCell ref="F60:G60"/>
    <mergeCell ref="H60:I60"/>
    <mergeCell ref="J60:K60"/>
    <mergeCell ref="L60:M60"/>
    <mergeCell ref="N60:O60"/>
    <mergeCell ref="F61:G61"/>
    <mergeCell ref="H61:I61"/>
    <mergeCell ref="J61:K61"/>
    <mergeCell ref="L61:M61"/>
    <mergeCell ref="N61:O61"/>
    <mergeCell ref="F58:G58"/>
    <mergeCell ref="H58:I58"/>
    <mergeCell ref="J58:K58"/>
    <mergeCell ref="L58:M58"/>
    <mergeCell ref="N58:O58"/>
    <mergeCell ref="F59:G59"/>
    <mergeCell ref="H59:I59"/>
    <mergeCell ref="J59:K59"/>
    <mergeCell ref="L59:M59"/>
    <mergeCell ref="N59:O59"/>
    <mergeCell ref="R52:S52"/>
    <mergeCell ref="R53:S53"/>
    <mergeCell ref="R54:S54"/>
    <mergeCell ref="R55:S55"/>
    <mergeCell ref="F57:G57"/>
    <mergeCell ref="H57:I57"/>
    <mergeCell ref="J57:K57"/>
    <mergeCell ref="L57:M57"/>
    <mergeCell ref="N57:O57"/>
    <mergeCell ref="P57:Q57"/>
    <mergeCell ref="D51:E51"/>
    <mergeCell ref="F51:G51"/>
    <mergeCell ref="H51:I51"/>
    <mergeCell ref="J51:K51"/>
    <mergeCell ref="L51:M51"/>
    <mergeCell ref="R51:S51"/>
    <mergeCell ref="J49:M49"/>
    <mergeCell ref="N49:P49"/>
    <mergeCell ref="Q49:S49"/>
    <mergeCell ref="D50:F50"/>
    <mergeCell ref="G50:I50"/>
    <mergeCell ref="J50:M50"/>
    <mergeCell ref="Q50:S50"/>
    <mergeCell ref="F46:G46"/>
    <mergeCell ref="H46:I46"/>
    <mergeCell ref="J46:K46"/>
    <mergeCell ref="L46:M46"/>
    <mergeCell ref="N46:O46"/>
    <mergeCell ref="F47:G47"/>
    <mergeCell ref="H47:I47"/>
    <mergeCell ref="J47:K47"/>
    <mergeCell ref="L47:M47"/>
    <mergeCell ref="N47:O47"/>
    <mergeCell ref="F44:G44"/>
    <mergeCell ref="H44:I44"/>
    <mergeCell ref="J44:K44"/>
    <mergeCell ref="L44:M44"/>
    <mergeCell ref="N44:O44"/>
    <mergeCell ref="F45:G45"/>
    <mergeCell ref="H45:I45"/>
    <mergeCell ref="J45:K45"/>
    <mergeCell ref="L45:M45"/>
    <mergeCell ref="N45:O45"/>
    <mergeCell ref="F42:G42"/>
    <mergeCell ref="H42:I42"/>
    <mergeCell ref="J42:K42"/>
    <mergeCell ref="L42:M42"/>
    <mergeCell ref="N42:O42"/>
    <mergeCell ref="F43:G43"/>
    <mergeCell ref="H43:I43"/>
    <mergeCell ref="J43:K43"/>
    <mergeCell ref="L43:M43"/>
    <mergeCell ref="N43:O43"/>
    <mergeCell ref="R36:S36"/>
    <mergeCell ref="R37:S37"/>
    <mergeCell ref="R38:S38"/>
    <mergeCell ref="R39:S39"/>
    <mergeCell ref="F41:G41"/>
    <mergeCell ref="H41:I41"/>
    <mergeCell ref="J41:K41"/>
    <mergeCell ref="L41:M41"/>
    <mergeCell ref="N41:O41"/>
    <mergeCell ref="P41:Q41"/>
    <mergeCell ref="D35:E35"/>
    <mergeCell ref="F35:G35"/>
    <mergeCell ref="H35:I35"/>
    <mergeCell ref="J35:K35"/>
    <mergeCell ref="L35:M35"/>
    <mergeCell ref="R35:S35"/>
    <mergeCell ref="J33:M33"/>
    <mergeCell ref="N33:P33"/>
    <mergeCell ref="Q33:S33"/>
    <mergeCell ref="D34:F34"/>
    <mergeCell ref="G34:I34"/>
    <mergeCell ref="J34:M34"/>
    <mergeCell ref="Q34:S34"/>
    <mergeCell ref="F30:G30"/>
    <mergeCell ref="H30:I30"/>
    <mergeCell ref="J30:K30"/>
    <mergeCell ref="L30:M30"/>
    <mergeCell ref="N30:O30"/>
    <mergeCell ref="F31:G31"/>
    <mergeCell ref="H31:I31"/>
    <mergeCell ref="J31:K31"/>
    <mergeCell ref="L31:M31"/>
    <mergeCell ref="N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R20:S20"/>
    <mergeCell ref="R21:S21"/>
    <mergeCell ref="R22:S22"/>
    <mergeCell ref="R23:S23"/>
    <mergeCell ref="F25:G25"/>
    <mergeCell ref="H25:I25"/>
    <mergeCell ref="J25:K25"/>
    <mergeCell ref="L25:M25"/>
    <mergeCell ref="N25:O25"/>
    <mergeCell ref="P25:Q25"/>
    <mergeCell ref="D19:E19"/>
    <mergeCell ref="F19:G19"/>
    <mergeCell ref="H19:I19"/>
    <mergeCell ref="J19:K19"/>
    <mergeCell ref="L19:M19"/>
    <mergeCell ref="R19:S19"/>
    <mergeCell ref="J17:M17"/>
    <mergeCell ref="N17:P17"/>
    <mergeCell ref="Q17:S17"/>
    <mergeCell ref="D18:F18"/>
    <mergeCell ref="G18:I18"/>
    <mergeCell ref="J18:M18"/>
    <mergeCell ref="Q18:S18"/>
    <mergeCell ref="F14:G14"/>
    <mergeCell ref="H14:I14"/>
    <mergeCell ref="J14:K14"/>
    <mergeCell ref="L14:M14"/>
    <mergeCell ref="N14:O14"/>
    <mergeCell ref="F15:G15"/>
    <mergeCell ref="H15:I15"/>
    <mergeCell ref="J15:K15"/>
    <mergeCell ref="L15:M15"/>
    <mergeCell ref="N15:O15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0:G10"/>
    <mergeCell ref="H10:I10"/>
    <mergeCell ref="J10:K10"/>
    <mergeCell ref="L10:M10"/>
    <mergeCell ref="N10:O10"/>
    <mergeCell ref="F11:G11"/>
    <mergeCell ref="H11:I11"/>
    <mergeCell ref="J11:K11"/>
    <mergeCell ref="L11:M11"/>
    <mergeCell ref="N11:O11"/>
    <mergeCell ref="R4:S4"/>
    <mergeCell ref="R5:S5"/>
    <mergeCell ref="R6:S6"/>
    <mergeCell ref="R7:S7"/>
    <mergeCell ref="F9:G9"/>
    <mergeCell ref="H9:I9"/>
    <mergeCell ref="J9:K9"/>
    <mergeCell ref="L9:M9"/>
    <mergeCell ref="N9:O9"/>
    <mergeCell ref="P9:Q9"/>
    <mergeCell ref="D3:E3"/>
    <mergeCell ref="F3:G3"/>
    <mergeCell ref="H3:I3"/>
    <mergeCell ref="J3:K3"/>
    <mergeCell ref="L3:M3"/>
    <mergeCell ref="R3:S3"/>
    <mergeCell ref="J1:M1"/>
    <mergeCell ref="N1:P1"/>
    <mergeCell ref="Q1:S1"/>
    <mergeCell ref="D2:F2"/>
    <mergeCell ref="G2:I2"/>
    <mergeCell ref="J2:M2"/>
    <mergeCell ref="Q2: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27" sqref="G27"/>
    </sheetView>
  </sheetViews>
  <sheetFormatPr defaultRowHeight="15"/>
  <cols>
    <col min="1" max="1" width="3" bestFit="1" customWidth="1"/>
    <col min="2" max="2" width="4.42578125" customWidth="1"/>
    <col min="3" max="3" width="22.28515625" bestFit="1" customWidth="1"/>
    <col min="4" max="4" width="12.28515625" bestFit="1" customWidth="1"/>
    <col min="5" max="5" width="12.28515625" customWidth="1"/>
    <col min="6" max="9" width="25.140625" customWidth="1"/>
  </cols>
  <sheetData>
    <row r="1" spans="1:9">
      <c r="A1" s="342"/>
      <c r="B1" s="342" t="s">
        <v>91</v>
      </c>
      <c r="C1" s="342" t="s">
        <v>92</v>
      </c>
      <c r="D1" s="342" t="s">
        <v>93</v>
      </c>
      <c r="E1" s="344"/>
      <c r="F1" s="344"/>
      <c r="G1" s="345"/>
      <c r="H1" s="345"/>
      <c r="I1" s="345"/>
    </row>
    <row r="2" spans="1:9">
      <c r="A2" s="346" t="s">
        <v>8</v>
      </c>
      <c r="B2" s="346" t="s">
        <v>94</v>
      </c>
      <c r="C2" s="346" t="s">
        <v>149</v>
      </c>
      <c r="D2" s="346" t="s">
        <v>23</v>
      </c>
      <c r="E2" s="424"/>
      <c r="F2" s="347" t="s">
        <v>149</v>
      </c>
      <c r="G2" s="345"/>
      <c r="H2" s="345"/>
      <c r="I2" s="345"/>
    </row>
    <row r="3" spans="1:9">
      <c r="A3" s="346" t="s">
        <v>9</v>
      </c>
      <c r="B3" s="346"/>
      <c r="C3" s="346"/>
      <c r="D3" s="346"/>
      <c r="E3" s="425"/>
      <c r="F3" s="426" t="s">
        <v>150</v>
      </c>
      <c r="G3" s="347" t="s">
        <v>149</v>
      </c>
      <c r="H3" s="345"/>
      <c r="I3" s="345"/>
    </row>
    <row r="4" spans="1:9">
      <c r="A4" s="342" t="s">
        <v>10</v>
      </c>
      <c r="B4" s="342" t="s">
        <v>151</v>
      </c>
      <c r="C4" s="342" t="s">
        <v>152</v>
      </c>
      <c r="D4" s="342" t="s">
        <v>153</v>
      </c>
      <c r="E4" s="427" t="s">
        <v>154</v>
      </c>
      <c r="F4" s="428"/>
      <c r="G4" s="348" t="s">
        <v>155</v>
      </c>
      <c r="H4" s="344"/>
      <c r="I4" s="345"/>
    </row>
    <row r="5" spans="1:9">
      <c r="A5" s="342" t="s">
        <v>11</v>
      </c>
      <c r="B5" s="342" t="s">
        <v>130</v>
      </c>
      <c r="C5" s="342" t="s">
        <v>156</v>
      </c>
      <c r="D5" s="342" t="s">
        <v>110</v>
      </c>
      <c r="E5" s="427"/>
      <c r="F5" s="349" t="s">
        <v>152</v>
      </c>
      <c r="G5" s="350"/>
      <c r="H5" s="347" t="s">
        <v>157</v>
      </c>
      <c r="I5" s="345"/>
    </row>
    <row r="6" spans="1:9">
      <c r="A6" s="346" t="s">
        <v>12</v>
      </c>
      <c r="B6" s="346" t="s">
        <v>96</v>
      </c>
      <c r="C6" s="346" t="s">
        <v>158</v>
      </c>
      <c r="D6" s="346" t="s">
        <v>21</v>
      </c>
      <c r="E6" s="429" t="s">
        <v>159</v>
      </c>
      <c r="F6" s="347" t="s">
        <v>160</v>
      </c>
      <c r="G6" s="350"/>
      <c r="H6" s="348" t="s">
        <v>161</v>
      </c>
      <c r="I6" s="344"/>
    </row>
    <row r="7" spans="1:9">
      <c r="A7" s="346" t="s">
        <v>13</v>
      </c>
      <c r="B7" s="346" t="s">
        <v>99</v>
      </c>
      <c r="C7" s="346" t="s">
        <v>160</v>
      </c>
      <c r="D7" s="346" t="s">
        <v>110</v>
      </c>
      <c r="E7" s="429"/>
      <c r="F7" s="426" t="s">
        <v>162</v>
      </c>
      <c r="G7" s="353"/>
      <c r="H7" s="350"/>
      <c r="I7" s="344"/>
    </row>
    <row r="8" spans="1:9">
      <c r="A8" s="342" t="s">
        <v>104</v>
      </c>
      <c r="B8" s="342"/>
      <c r="C8" s="342"/>
      <c r="D8" s="342"/>
      <c r="E8" s="343"/>
      <c r="F8" s="428"/>
      <c r="G8" s="349" t="s">
        <v>157</v>
      </c>
      <c r="H8" s="350"/>
      <c r="I8" s="344"/>
    </row>
    <row r="9" spans="1:9">
      <c r="A9" s="342" t="s">
        <v>105</v>
      </c>
      <c r="B9" s="342" t="s">
        <v>133</v>
      </c>
      <c r="C9" s="342" t="s">
        <v>157</v>
      </c>
      <c r="D9" s="430" t="s">
        <v>163</v>
      </c>
      <c r="E9" s="431"/>
      <c r="F9" s="349" t="s">
        <v>157</v>
      </c>
      <c r="G9" s="345"/>
      <c r="H9" s="350"/>
      <c r="I9" s="351" t="s">
        <v>164</v>
      </c>
    </row>
    <row r="10" spans="1:9">
      <c r="A10" s="402"/>
      <c r="B10" s="402"/>
      <c r="C10" s="402"/>
      <c r="D10" s="402"/>
      <c r="E10" s="345"/>
      <c r="F10" s="345"/>
      <c r="G10" s="345"/>
      <c r="H10" s="350"/>
      <c r="I10" s="352" t="s">
        <v>65</v>
      </c>
    </row>
    <row r="11" spans="1:9">
      <c r="A11" s="346" t="s">
        <v>134</v>
      </c>
      <c r="B11" s="346" t="s">
        <v>100</v>
      </c>
      <c r="C11" s="346" t="s">
        <v>165</v>
      </c>
      <c r="D11" s="346" t="s">
        <v>166</v>
      </c>
      <c r="E11" s="424"/>
      <c r="F11" s="347" t="s">
        <v>165</v>
      </c>
      <c r="G11" s="345"/>
      <c r="H11" s="350"/>
      <c r="I11" s="344"/>
    </row>
    <row r="12" spans="1:9">
      <c r="A12" s="346" t="s">
        <v>135</v>
      </c>
      <c r="B12" s="346"/>
      <c r="C12" s="346"/>
      <c r="D12" s="346"/>
      <c r="E12" s="425"/>
      <c r="F12" s="426" t="s">
        <v>167</v>
      </c>
      <c r="G12" s="347" t="s">
        <v>168</v>
      </c>
      <c r="H12" s="350"/>
      <c r="I12" s="344"/>
    </row>
    <row r="13" spans="1:9">
      <c r="A13" s="342" t="s">
        <v>137</v>
      </c>
      <c r="B13" s="342"/>
      <c r="C13" s="342"/>
      <c r="D13" s="342"/>
      <c r="E13" s="343"/>
      <c r="F13" s="428"/>
      <c r="G13" s="348" t="s">
        <v>169</v>
      </c>
      <c r="H13" s="350"/>
      <c r="I13" s="344"/>
    </row>
    <row r="14" spans="1:9">
      <c r="A14" s="342" t="s">
        <v>140</v>
      </c>
      <c r="B14" s="342" t="s">
        <v>141</v>
      </c>
      <c r="C14" s="342" t="s">
        <v>168</v>
      </c>
      <c r="D14" s="342" t="s">
        <v>21</v>
      </c>
      <c r="E14" s="344"/>
      <c r="F14" s="349" t="s">
        <v>168</v>
      </c>
      <c r="G14" s="350"/>
      <c r="H14" s="353"/>
      <c r="I14" s="344"/>
    </row>
    <row r="15" spans="1:9">
      <c r="A15" s="346" t="s">
        <v>142</v>
      </c>
      <c r="B15" s="346" t="s">
        <v>143</v>
      </c>
      <c r="C15" s="432" t="s">
        <v>170</v>
      </c>
      <c r="D15" s="346" t="s">
        <v>21</v>
      </c>
      <c r="E15" s="429" t="s">
        <v>171</v>
      </c>
      <c r="F15" s="347" t="s">
        <v>172</v>
      </c>
      <c r="G15" s="350"/>
      <c r="H15" s="349" t="s">
        <v>164</v>
      </c>
      <c r="I15" s="345"/>
    </row>
    <row r="16" spans="1:9">
      <c r="A16" s="346" t="s">
        <v>144</v>
      </c>
      <c r="B16" s="346" t="s">
        <v>173</v>
      </c>
      <c r="C16" s="433" t="s">
        <v>172</v>
      </c>
      <c r="D16" s="346" t="s">
        <v>26</v>
      </c>
      <c r="E16" s="429"/>
      <c r="F16" s="426" t="s">
        <v>174</v>
      </c>
      <c r="G16" s="353"/>
      <c r="H16" s="344"/>
      <c r="I16" s="345"/>
    </row>
    <row r="17" spans="1:9">
      <c r="A17" s="342" t="s">
        <v>146</v>
      </c>
      <c r="B17" s="342"/>
      <c r="C17" s="342"/>
      <c r="D17" s="342"/>
      <c r="E17" s="343"/>
      <c r="F17" s="428"/>
      <c r="G17" s="349" t="s">
        <v>164</v>
      </c>
      <c r="H17" s="345"/>
      <c r="I17" s="345"/>
    </row>
    <row r="18" spans="1:9">
      <c r="A18" s="342" t="s">
        <v>147</v>
      </c>
      <c r="B18" s="342" t="s">
        <v>106</v>
      </c>
      <c r="C18" s="342" t="s">
        <v>164</v>
      </c>
      <c r="D18" s="342" t="s">
        <v>65</v>
      </c>
      <c r="E18" s="344"/>
      <c r="F18" s="349" t="s">
        <v>164</v>
      </c>
      <c r="G18" s="345"/>
      <c r="H18" s="345"/>
      <c r="I18" s="345"/>
    </row>
  </sheetData>
  <mergeCells count="10">
    <mergeCell ref="F3:F4"/>
    <mergeCell ref="E4:E5"/>
    <mergeCell ref="G4:G7"/>
    <mergeCell ref="E6:E7"/>
    <mergeCell ref="H6:H14"/>
    <mergeCell ref="F7:F8"/>
    <mergeCell ref="F12:F13"/>
    <mergeCell ref="G13:G16"/>
    <mergeCell ref="E15:E16"/>
    <mergeCell ref="F16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Nuoret</vt:lpstr>
      <vt:lpstr>Rating</vt:lpstr>
      <vt:lpstr>M-1550</vt:lpstr>
      <vt:lpstr>Harraste</vt:lpstr>
      <vt:lpstr>Nelinpeli</vt:lpstr>
    </vt:vector>
  </TitlesOfParts>
  <Company>University of Turku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Norrbo</dc:creator>
  <cp:lastModifiedBy>Isabella Norrbo</cp:lastModifiedBy>
  <dcterms:created xsi:type="dcterms:W3CDTF">2018-03-26T06:56:03Z</dcterms:created>
  <dcterms:modified xsi:type="dcterms:W3CDTF">2018-03-26T07:43:16Z</dcterms:modified>
</cp:coreProperties>
</file>